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без лифта и мус.,без 1 и более" sheetId="4" r:id="rId1"/>
  </sheets>
  <calcPr calcId="125725"/>
</workbook>
</file>

<file path=xl/calcChain.xml><?xml version="1.0" encoding="utf-8"?>
<calcChain xmlns="http://schemas.openxmlformats.org/spreadsheetml/2006/main">
  <c r="I52" i="4"/>
  <c r="E49"/>
  <c r="F49"/>
  <c r="G49"/>
  <c r="H49"/>
  <c r="I49"/>
  <c r="J49"/>
  <c r="K49"/>
  <c r="D49"/>
  <c r="E51"/>
  <c r="F51"/>
  <c r="G51"/>
  <c r="H51"/>
  <c r="I51"/>
  <c r="J51"/>
  <c r="K51"/>
  <c r="D51"/>
  <c r="K89" l="1"/>
  <c r="J89"/>
  <c r="I89"/>
  <c r="H89"/>
  <c r="F62"/>
  <c r="G62"/>
  <c r="H62"/>
  <c r="I62"/>
  <c r="J62"/>
  <c r="K62"/>
  <c r="E45"/>
  <c r="F45"/>
  <c r="G45"/>
  <c r="H45"/>
  <c r="I45"/>
  <c r="J45"/>
  <c r="K45"/>
  <c r="E56"/>
  <c r="F56"/>
  <c r="G56"/>
  <c r="H56"/>
  <c r="I56"/>
  <c r="J56"/>
  <c r="K56"/>
  <c r="J13"/>
  <c r="D13"/>
  <c r="K154"/>
  <c r="K124"/>
  <c r="J124"/>
  <c r="K123"/>
  <c r="J123"/>
  <c r="K122"/>
  <c r="J122"/>
  <c r="K119"/>
  <c r="J119"/>
  <c r="K114"/>
  <c r="J114"/>
  <c r="K113"/>
  <c r="J113"/>
  <c r="J115" s="1"/>
  <c r="K112"/>
  <c r="J112"/>
  <c r="K104"/>
  <c r="J104"/>
  <c r="K103"/>
  <c r="K105" s="1"/>
  <c r="J103"/>
  <c r="K102"/>
  <c r="J102"/>
  <c r="K94"/>
  <c r="J94"/>
  <c r="K93"/>
  <c r="J93"/>
  <c r="K92"/>
  <c r="J92"/>
  <c r="K84"/>
  <c r="J84"/>
  <c r="K83"/>
  <c r="J83"/>
  <c r="K82"/>
  <c r="J82"/>
  <c r="K79"/>
  <c r="J79"/>
  <c r="K59"/>
  <c r="J59"/>
  <c r="K48"/>
  <c r="J48"/>
  <c r="K42"/>
  <c r="J42"/>
  <c r="K36"/>
  <c r="K30"/>
  <c r="J30"/>
  <c r="J154" s="1"/>
  <c r="K26"/>
  <c r="K39" s="1"/>
  <c r="J26"/>
  <c r="J153" s="1"/>
  <c r="K15"/>
  <c r="J15"/>
  <c r="K5"/>
  <c r="K12" s="1"/>
  <c r="J5"/>
  <c r="J11" s="1"/>
  <c r="F124"/>
  <c r="E124"/>
  <c r="E125" s="1"/>
  <c r="D124"/>
  <c r="F123"/>
  <c r="F125" s="1"/>
  <c r="E123"/>
  <c r="D123"/>
  <c r="D125" s="1"/>
  <c r="F122"/>
  <c r="E122"/>
  <c r="D122"/>
  <c r="F119"/>
  <c r="E119"/>
  <c r="D119"/>
  <c r="F114"/>
  <c r="E114"/>
  <c r="D114"/>
  <c r="F113"/>
  <c r="E113"/>
  <c r="E115" s="1"/>
  <c r="D113"/>
  <c r="F112"/>
  <c r="E112"/>
  <c r="D112"/>
  <c r="E105"/>
  <c r="F104"/>
  <c r="E104"/>
  <c r="D104"/>
  <c r="D105" s="1"/>
  <c r="F103"/>
  <c r="F105" s="1"/>
  <c r="E103"/>
  <c r="D103"/>
  <c r="F102"/>
  <c r="E102"/>
  <c r="D102"/>
  <c r="F94"/>
  <c r="E94"/>
  <c r="D94"/>
  <c r="F93"/>
  <c r="F95" s="1"/>
  <c r="E93"/>
  <c r="D93"/>
  <c r="F92"/>
  <c r="E92"/>
  <c r="D92"/>
  <c r="F89"/>
  <c r="E89"/>
  <c r="D89"/>
  <c r="F84"/>
  <c r="E84"/>
  <c r="D84"/>
  <c r="F83"/>
  <c r="E83"/>
  <c r="E85" s="1"/>
  <c r="D83"/>
  <c r="D85" s="1"/>
  <c r="F82"/>
  <c r="F75" s="1"/>
  <c r="E82"/>
  <c r="D82"/>
  <c r="F79"/>
  <c r="E79"/>
  <c r="D79"/>
  <c r="E62"/>
  <c r="D62"/>
  <c r="F59"/>
  <c r="E59"/>
  <c r="D59"/>
  <c r="D56"/>
  <c r="F48"/>
  <c r="E48"/>
  <c r="D48"/>
  <c r="D45"/>
  <c r="F42"/>
  <c r="E42"/>
  <c r="D42"/>
  <c r="F30"/>
  <c r="F154" s="1"/>
  <c r="E30"/>
  <c r="E154" s="1"/>
  <c r="D30"/>
  <c r="D36" s="1"/>
  <c r="F26"/>
  <c r="F153" s="1"/>
  <c r="F155" s="1"/>
  <c r="E26"/>
  <c r="E153" s="1"/>
  <c r="D26"/>
  <c r="D153" s="1"/>
  <c r="F15"/>
  <c r="E15"/>
  <c r="D15"/>
  <c r="F5"/>
  <c r="F11" s="1"/>
  <c r="E5"/>
  <c r="E12" s="1"/>
  <c r="D5"/>
  <c r="D12" s="1"/>
  <c r="I124"/>
  <c r="H124"/>
  <c r="G124"/>
  <c r="I123"/>
  <c r="H123"/>
  <c r="G123"/>
  <c r="G125" s="1"/>
  <c r="I122"/>
  <c r="H122"/>
  <c r="G122"/>
  <c r="I119"/>
  <c r="H119"/>
  <c r="G119"/>
  <c r="I114"/>
  <c r="H114"/>
  <c r="G114"/>
  <c r="I113"/>
  <c r="H113"/>
  <c r="G113"/>
  <c r="G115" s="1"/>
  <c r="I112"/>
  <c r="H112"/>
  <c r="G112"/>
  <c r="I104"/>
  <c r="H104"/>
  <c r="G104"/>
  <c r="I103"/>
  <c r="I105" s="1"/>
  <c r="H103"/>
  <c r="H105" s="1"/>
  <c r="G103"/>
  <c r="I102"/>
  <c r="H102"/>
  <c r="G102"/>
  <c r="I94"/>
  <c r="H94"/>
  <c r="G94"/>
  <c r="I93"/>
  <c r="I95" s="1"/>
  <c r="H93"/>
  <c r="G93"/>
  <c r="I92"/>
  <c r="H92"/>
  <c r="G92"/>
  <c r="G89"/>
  <c r="I84"/>
  <c r="H84"/>
  <c r="G84"/>
  <c r="I83"/>
  <c r="H83"/>
  <c r="H85" s="1"/>
  <c r="G83"/>
  <c r="G85" s="1"/>
  <c r="I82"/>
  <c r="H82"/>
  <c r="G82"/>
  <c r="G75" s="1"/>
  <c r="I79"/>
  <c r="H79"/>
  <c r="G79"/>
  <c r="H75"/>
  <c r="I59"/>
  <c r="H59"/>
  <c r="G59"/>
  <c r="I48"/>
  <c r="H48"/>
  <c r="G48"/>
  <c r="I42"/>
  <c r="H42"/>
  <c r="G42"/>
  <c r="I36"/>
  <c r="I30"/>
  <c r="I154" s="1"/>
  <c r="H30"/>
  <c r="H36" s="1"/>
  <c r="G30"/>
  <c r="G154" s="1"/>
  <c r="I26"/>
  <c r="I39" s="1"/>
  <c r="H26"/>
  <c r="H153" s="1"/>
  <c r="G26"/>
  <c r="I15"/>
  <c r="H15"/>
  <c r="G15"/>
  <c r="I5"/>
  <c r="I13" s="1"/>
  <c r="H5"/>
  <c r="H13" s="1"/>
  <c r="G5"/>
  <c r="G12" s="1"/>
  <c r="J36" l="1"/>
  <c r="J85"/>
  <c r="J95"/>
  <c r="J125"/>
  <c r="J75"/>
  <c r="I85"/>
  <c r="G39"/>
  <c r="H95"/>
  <c r="G105"/>
  <c r="I115"/>
  <c r="H125"/>
  <c r="I125"/>
  <c r="E155"/>
  <c r="E75"/>
  <c r="F85"/>
  <c r="E95"/>
  <c r="F115"/>
  <c r="K85"/>
  <c r="K95"/>
  <c r="K115"/>
  <c r="K125"/>
  <c r="D11"/>
  <c r="F13"/>
  <c r="F14"/>
  <c r="F12"/>
  <c r="G36"/>
  <c r="I75"/>
  <c r="G95"/>
  <c r="H115"/>
  <c r="K75"/>
  <c r="J12"/>
  <c r="E36"/>
  <c r="D115"/>
  <c r="J105"/>
  <c r="E13"/>
  <c r="D75"/>
  <c r="D95"/>
  <c r="D154"/>
  <c r="D155" s="1"/>
  <c r="D39"/>
  <c r="K11"/>
  <c r="K13"/>
  <c r="I12"/>
  <c r="I14" s="1"/>
  <c r="I11"/>
  <c r="H11"/>
  <c r="H12"/>
  <c r="G11"/>
  <c r="G13"/>
  <c r="E11"/>
  <c r="E14" s="1"/>
  <c r="J155"/>
  <c r="J14"/>
  <c r="J39"/>
  <c r="K153"/>
  <c r="K155" s="1"/>
  <c r="D14"/>
  <c r="F39"/>
  <c r="E39"/>
  <c r="F36"/>
  <c r="H39"/>
  <c r="G153"/>
  <c r="G155" s="1"/>
  <c r="H154"/>
  <c r="H155" s="1"/>
  <c r="I153"/>
  <c r="I155" s="1"/>
  <c r="H14" l="1"/>
  <c r="K14"/>
  <c r="G14"/>
</calcChain>
</file>

<file path=xl/sharedStrings.xml><?xml version="1.0" encoding="utf-8"?>
<sst xmlns="http://schemas.openxmlformats.org/spreadsheetml/2006/main" count="578" uniqueCount="188">
  <si>
    <t>ОТЧЕТ</t>
  </si>
  <si>
    <t>№ п/п</t>
  </si>
  <si>
    <t>Показатели</t>
  </si>
  <si>
    <t xml:space="preserve">Сумма, руб. </t>
  </si>
  <si>
    <t>Общая площадь дома, в том числе (для формы 2.1.)</t>
  </si>
  <si>
    <t>кв.м.</t>
  </si>
  <si>
    <t>общая площадь жилых помещений</t>
  </si>
  <si>
    <t>общая площадь нежилых помещений</t>
  </si>
  <si>
    <t>общая площадь помещений, входящих в состав общего имущества, в т.ч.</t>
  </si>
  <si>
    <t>подвал</t>
  </si>
  <si>
    <t>руб.</t>
  </si>
  <si>
    <t>Всего годовая стоимость работ:</t>
  </si>
  <si>
    <t>Тариф</t>
  </si>
  <si>
    <t>руб/м2</t>
  </si>
  <si>
    <t>Дата заполнения/внесения изменений</t>
  </si>
  <si>
    <t>Дата начало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</si>
  <si>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</si>
  <si>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</si>
  <si>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</si>
  <si>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</si>
  <si>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 содержание дома</t>
  </si>
  <si>
    <t>за текущий ремонт и ТО</t>
  </si>
  <si>
    <t>за услуги управления</t>
  </si>
  <si>
    <t>Получено денежных средств в 2017 году, в том числе:</t>
  </si>
  <si>
    <t>денежных средств от собственников/ нанимателей помещений</t>
  </si>
  <si>
    <t>целевых взносов от собственников/ нанимателей помещений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</si>
  <si>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</si>
  <si>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</si>
  <si>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</si>
  <si>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</si>
  <si>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</si>
  <si>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21.1.</t>
  </si>
  <si>
    <t>Наименование работ (услуг)</t>
  </si>
  <si>
    <t>Управление МКД</t>
  </si>
  <si>
    <t>22.1.</t>
  </si>
  <si>
    <t>Годовая фактическая стоимость работ (услуг)</t>
  </si>
  <si>
    <t>23.1.</t>
  </si>
  <si>
    <t>Наименование работы  (услуги), выполняемой в рамках указанного раздела работ (услуг)</t>
  </si>
  <si>
    <t>24.1.</t>
  </si>
  <si>
    <t>Периодичность выполнения работ (оказание услуг)</t>
  </si>
  <si>
    <t>ежедневно</t>
  </si>
  <si>
    <t>25.1.</t>
  </si>
  <si>
    <t>Еденица измерения</t>
  </si>
  <si>
    <t>26.1.</t>
  </si>
  <si>
    <t>Стоимость на единицу измерения</t>
  </si>
  <si>
    <t>21.2.</t>
  </si>
  <si>
    <t>ТР+ТО</t>
  </si>
  <si>
    <t>22.2.</t>
  </si>
  <si>
    <t>профосмотры</t>
  </si>
  <si>
    <t>промывка и опрессовка</t>
  </si>
  <si>
    <t>регулировка инженерных систем</t>
  </si>
  <si>
    <t>текущий ремонт</t>
  </si>
  <si>
    <t>текущий ремонт подрядным способом</t>
  </si>
  <si>
    <t>23.2.</t>
  </si>
  <si>
    <t>24.2.</t>
  </si>
  <si>
    <t>25.2.</t>
  </si>
  <si>
    <t>26.2.</t>
  </si>
  <si>
    <t>21.3.</t>
  </si>
  <si>
    <t>Содержание МКД</t>
  </si>
  <si>
    <t>22.3.</t>
  </si>
  <si>
    <t>23.3.</t>
  </si>
  <si>
    <t>24.3.</t>
  </si>
  <si>
    <t>25.3.</t>
  </si>
  <si>
    <t>26.3.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</si>
  <si>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</si>
  <si>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</si>
  <si>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</si>
  <si>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</si>
  <si>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</si>
  <si>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</si>
  <si>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услугам:</t>
  </si>
  <si>
    <t>Задолженность потребителей на 01.01.2017г.</t>
  </si>
  <si>
    <t>Авансовые платежи потребителей (на конец периода)</t>
  </si>
  <si>
    <t>Информация о предоставленных коммунальных услугах (заполняется по каждой коммунальной услуге)</t>
  </si>
  <si>
    <t>37.1.</t>
  </si>
  <si>
    <t>Вид коммунальной услуги</t>
  </si>
  <si>
    <t xml:space="preserve"> холодное водоснабжение</t>
  </si>
  <si>
    <t>38.1.</t>
  </si>
  <si>
    <t>Единица измерения</t>
  </si>
  <si>
    <t>куб.м.</t>
  </si>
  <si>
    <t>39.1.</t>
  </si>
  <si>
    <t>Общий объем потребления</t>
  </si>
  <si>
    <t>нат.показ.</t>
  </si>
  <si>
    <t>40.1.</t>
  </si>
  <si>
    <t>Начислено потребителям</t>
  </si>
  <si>
    <t>41.1.</t>
  </si>
  <si>
    <t>Оплачено потребителями</t>
  </si>
  <si>
    <t>42.1.</t>
  </si>
  <si>
    <t>Задолженность потребителей</t>
  </si>
  <si>
    <t>43.1.</t>
  </si>
  <si>
    <t>Начислено поставщиком (поставщиками) коммунального ресурса</t>
  </si>
  <si>
    <t>44.1.</t>
  </si>
  <si>
    <t>Оплачено поставщику (поставщикам) коммунального ресурса</t>
  </si>
  <si>
    <t>45.1.</t>
  </si>
  <si>
    <t>Задолженность перед поставщиком (поставщиками) коммунального ресурса</t>
  </si>
  <si>
    <t>46.1.</t>
  </si>
  <si>
    <t>Суммы пени и штрафов, уплаченные поставщику (поставщикам) коммунального ресурса</t>
  </si>
  <si>
    <t>37.2.</t>
  </si>
  <si>
    <t>водоотведение</t>
  </si>
  <si>
    <t>38.2.</t>
  </si>
  <si>
    <t>39.2.</t>
  </si>
  <si>
    <t>40.2.</t>
  </si>
  <si>
    <t>41.2.</t>
  </si>
  <si>
    <t>42.2.</t>
  </si>
  <si>
    <t>43.2.</t>
  </si>
  <si>
    <t>44.2.</t>
  </si>
  <si>
    <t>45.2.</t>
  </si>
  <si>
    <t>46.2.</t>
  </si>
  <si>
    <t>37.3.</t>
  </si>
  <si>
    <t>ХВС на подогрев</t>
  </si>
  <si>
    <t>38.3.</t>
  </si>
  <si>
    <t>39.3.</t>
  </si>
  <si>
    <t>40.3.</t>
  </si>
  <si>
    <t>41.3.</t>
  </si>
  <si>
    <t>42.3.</t>
  </si>
  <si>
    <t>43.3.</t>
  </si>
  <si>
    <t>44.3.</t>
  </si>
  <si>
    <t>45.3.</t>
  </si>
  <si>
    <t>46.3.</t>
  </si>
  <si>
    <t>37.4.</t>
  </si>
  <si>
    <t>Подогрев воды</t>
  </si>
  <si>
    <t>38.4.</t>
  </si>
  <si>
    <t>Гкал</t>
  </si>
  <si>
    <t>39.4.</t>
  </si>
  <si>
    <t>40.4.</t>
  </si>
  <si>
    <t>41.4.</t>
  </si>
  <si>
    <t>42.4.</t>
  </si>
  <si>
    <t>43.4.</t>
  </si>
  <si>
    <t>44.4.</t>
  </si>
  <si>
    <t>45.4.</t>
  </si>
  <si>
    <t>46.4.</t>
  </si>
  <si>
    <t>37.5.</t>
  </si>
  <si>
    <t>отопление</t>
  </si>
  <si>
    <t>38.5.</t>
  </si>
  <si>
    <t>39.5.</t>
  </si>
  <si>
    <t>40.5.</t>
  </si>
  <si>
    <t>41.5.</t>
  </si>
  <si>
    <t>42.5.</t>
  </si>
  <si>
    <t>43.5.</t>
  </si>
  <si>
    <t>44.5.</t>
  </si>
  <si>
    <t>45.5.</t>
  </si>
  <si>
    <t>46.5.</t>
  </si>
  <si>
    <t>37.6.</t>
  </si>
  <si>
    <t>электроснабжение</t>
  </si>
  <si>
    <t>38.6.</t>
  </si>
  <si>
    <t>кВт</t>
  </si>
  <si>
    <t>39.6.</t>
  </si>
  <si>
    <t>40.6.</t>
  </si>
  <si>
    <t>41.6.</t>
  </si>
  <si>
    <t>42.6.</t>
  </si>
  <si>
    <t>43.6.</t>
  </si>
  <si>
    <t>44.6.</t>
  </si>
  <si>
    <t>45.6.</t>
  </si>
  <si>
    <t>46.6.</t>
  </si>
  <si>
    <t>37.7.</t>
  </si>
  <si>
    <t>газоснабжение</t>
  </si>
  <si>
    <t>38.7.</t>
  </si>
  <si>
    <t>39.7.</t>
  </si>
  <si>
    <t>40.7.</t>
  </si>
  <si>
    <t>41.7.</t>
  </si>
  <si>
    <t>42.7.</t>
  </si>
  <si>
    <t>43.7.</t>
  </si>
  <si>
    <t>44.7.</t>
  </si>
  <si>
    <t>45.7.</t>
  </si>
  <si>
    <t>46.7.</t>
  </si>
  <si>
    <t>Информация о наличии претензий по качеству предоставленных коммунальных услуг</t>
  </si>
  <si>
    <r>
      <t xml:space="preserve">Годовая плановая стоимость работ по управлению многоквартирным домом </t>
    </r>
    <r>
      <rPr>
        <b/>
        <sz val="7"/>
        <rFont val="Times New Roman"/>
        <family val="1"/>
        <charset val="204"/>
      </rPr>
      <t>(для формы 2.3.)</t>
    </r>
  </si>
  <si>
    <r>
      <t>Годовая плановая стоимость работ по содержанию помещений, входящих в состав общего имущества в многоквартирном доме</t>
    </r>
    <r>
      <rPr>
        <b/>
        <sz val="7"/>
        <rFont val="Times New Roman"/>
        <family val="1"/>
        <charset val="204"/>
      </rPr>
      <t xml:space="preserve"> (для формы 2.3.)</t>
    </r>
  </si>
  <si>
    <t>лестничные клетки, коридоры</t>
  </si>
  <si>
    <t>об исполнении управляющей организацией договора управления многоквартирного дома за 2017 год.</t>
  </si>
  <si>
    <t>31.12.2017г.</t>
  </si>
  <si>
    <t>Начислено за работы (услуги) по содержанию и текущему ремонту за 2017 год, в том числе:</t>
  </si>
  <si>
    <t>Авансовые платежи потребителей на 01.01.2018г.</t>
  </si>
  <si>
    <t>Переходящие остатки денежных средств на 01.01.2018г.</t>
  </si>
  <si>
    <t>Задолженность потребителей на01.01.2018г.</t>
  </si>
  <si>
    <t>Задолженность потребителей на 01.01.2018г.</t>
  </si>
  <si>
    <r>
      <t>Годовая плановая стоимость работ по ТР и тех.обслуж.инженерного оборудования и конструкт.элем. многоквартирного дома</t>
    </r>
    <r>
      <rPr>
        <b/>
        <sz val="7"/>
        <rFont val="Times New Roman"/>
        <family val="1"/>
        <charset val="204"/>
      </rPr>
      <t xml:space="preserve"> (для формы 2.3.)</t>
    </r>
  </si>
  <si>
    <r>
      <t>Годовая плановая стоимость работ по ТР и тех.обслуж.инженерного оборудования и конструкт.элем. многоквартирного домома</t>
    </r>
    <r>
      <rPr>
        <b/>
        <sz val="7"/>
        <rFont val="Times New Roman"/>
        <family val="1"/>
        <charset val="204"/>
      </rPr>
      <t xml:space="preserve"> (для формы 2.3.)</t>
    </r>
  </si>
  <si>
    <t>20.03.2018г.</t>
  </si>
  <si>
    <t>3 Интернационала 114</t>
  </si>
  <si>
    <t>3 Интернационала 118</t>
  </si>
  <si>
    <t>3 Интернационала 120</t>
  </si>
  <si>
    <t>3 Интернационала 126</t>
  </si>
  <si>
    <t>3 Интернационала 144</t>
  </si>
  <si>
    <t>3 Интернационала 173</t>
  </si>
  <si>
    <t>Шоссе Энтузиастов 1</t>
  </si>
  <si>
    <t>Шоссе Энтузиастов 133</t>
  </si>
  <si>
    <t>01.09.2017г.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</si>
</sst>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7.5"/>
      <name val="Times New Roman"/>
      <family val="1"/>
      <charset val="204"/>
    </font>
    <font>
      <b/>
      <i/>
      <sz val="7.5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164" fontId="11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164" fontId="1" fillId="0" borderId="2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164" fontId="1" fillId="0" borderId="2" xfId="0" applyNumberFormat="1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164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165" fontId="1" fillId="0" borderId="2" xfId="0" applyNumberFormat="1" applyFont="1" applyBorder="1" applyAlignment="1" applyProtection="1">
      <alignment horizontal="center" vertical="center" wrapText="1"/>
      <protection hidden="1"/>
    </xf>
    <xf numFmtId="16" fontId="6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164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164" fontId="12" fillId="0" borderId="2" xfId="0" applyNumberFormat="1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left" vertical="center" wrapText="1"/>
      <protection hidden="1"/>
    </xf>
    <xf numFmtId="164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164" fontId="1" fillId="0" borderId="0" xfId="0" applyNumberFormat="1" applyFont="1" applyAlignment="1" applyProtection="1">
      <alignment horizontal="left" vertical="center" wrapText="1"/>
      <protection hidden="1"/>
    </xf>
    <xf numFmtId="164" fontId="1" fillId="0" borderId="0" xfId="0" applyNumberFormat="1" applyFont="1" applyAlignment="1" applyProtection="1">
      <alignment horizontal="righ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2" sqref="D52"/>
    </sheetView>
  </sheetViews>
  <sheetFormatPr defaultRowHeight="15"/>
  <cols>
    <col min="1" max="1" width="3.85546875" style="44" customWidth="1"/>
    <col min="2" max="2" width="42.85546875" style="16" customWidth="1"/>
    <col min="3" max="3" width="7.7109375" style="40" customWidth="1"/>
    <col min="4" max="11" width="22.85546875" style="40" customWidth="1"/>
    <col min="12" max="16384" width="9.140625" style="2"/>
  </cols>
  <sheetData>
    <row r="1" spans="1:11" ht="32.25" customHeight="1">
      <c r="A1" s="46" t="s">
        <v>0</v>
      </c>
      <c r="B1" s="46"/>
      <c r="C1" s="1"/>
      <c r="D1" s="1"/>
      <c r="E1" s="1"/>
      <c r="F1" s="1"/>
      <c r="G1" s="1"/>
      <c r="H1" s="1"/>
      <c r="I1" s="1"/>
      <c r="J1" s="1"/>
      <c r="K1" s="1"/>
    </row>
    <row r="2" spans="1:11" ht="57" customHeight="1">
      <c r="A2" s="47" t="s">
        <v>169</v>
      </c>
      <c r="B2" s="47"/>
      <c r="C2" s="3"/>
      <c r="D2" s="4"/>
      <c r="E2" s="4"/>
      <c r="F2" s="4"/>
      <c r="G2" s="4"/>
      <c r="H2" s="4"/>
      <c r="I2" s="4"/>
      <c r="J2" s="4"/>
      <c r="K2" s="4"/>
    </row>
    <row r="3" spans="1:11" ht="22.5">
      <c r="A3" s="5" t="s">
        <v>1</v>
      </c>
      <c r="B3" s="6" t="s">
        <v>2</v>
      </c>
      <c r="C3" s="5"/>
      <c r="D3" s="7" t="s">
        <v>3</v>
      </c>
      <c r="E3" s="7" t="s">
        <v>3</v>
      </c>
      <c r="F3" s="7" t="s">
        <v>3</v>
      </c>
      <c r="G3" s="7" t="s">
        <v>3</v>
      </c>
      <c r="H3" s="7" t="s">
        <v>3</v>
      </c>
      <c r="I3" s="7" t="s">
        <v>3</v>
      </c>
      <c r="J3" s="7" t="s">
        <v>3</v>
      </c>
      <c r="K3" s="7" t="s">
        <v>3</v>
      </c>
    </row>
    <row r="4" spans="1:11" s="10" customFormat="1">
      <c r="A4" s="8"/>
      <c r="B4" s="6"/>
      <c r="C4" s="8"/>
      <c r="D4" s="9" t="s">
        <v>179</v>
      </c>
      <c r="E4" s="9" t="s">
        <v>180</v>
      </c>
      <c r="F4" s="9" t="s">
        <v>181</v>
      </c>
      <c r="G4" s="9" t="s">
        <v>182</v>
      </c>
      <c r="H4" s="9" t="s">
        <v>183</v>
      </c>
      <c r="I4" s="9" t="s">
        <v>184</v>
      </c>
      <c r="J4" s="9" t="s">
        <v>185</v>
      </c>
      <c r="K4" s="9" t="s">
        <v>186</v>
      </c>
    </row>
    <row r="5" spans="1:11" s="10" customFormat="1">
      <c r="A5" s="11"/>
      <c r="B5" s="12" t="s">
        <v>4</v>
      </c>
      <c r="C5" s="11" t="s">
        <v>5</v>
      </c>
      <c r="D5" s="13">
        <f t="shared" ref="D5:K5" si="0">D6</f>
        <v>157.1</v>
      </c>
      <c r="E5" s="13">
        <f t="shared" si="0"/>
        <v>105.8</v>
      </c>
      <c r="F5" s="13">
        <f t="shared" si="0"/>
        <v>213.3</v>
      </c>
      <c r="G5" s="13">
        <f t="shared" si="0"/>
        <v>214.6</v>
      </c>
      <c r="H5" s="13">
        <f t="shared" si="0"/>
        <v>106.3</v>
      </c>
      <c r="I5" s="13">
        <f t="shared" si="0"/>
        <v>990.21</v>
      </c>
      <c r="J5" s="13">
        <f t="shared" si="0"/>
        <v>519.9</v>
      </c>
      <c r="K5" s="13">
        <f t="shared" si="0"/>
        <v>100.7</v>
      </c>
    </row>
    <row r="6" spans="1:11" s="10" customFormat="1">
      <c r="A6" s="8"/>
      <c r="B6" s="14" t="s">
        <v>6</v>
      </c>
      <c r="C6" s="8" t="s">
        <v>5</v>
      </c>
      <c r="D6" s="9">
        <v>157.1</v>
      </c>
      <c r="E6" s="9">
        <v>105.8</v>
      </c>
      <c r="F6" s="9">
        <v>213.3</v>
      </c>
      <c r="G6" s="9">
        <v>214.6</v>
      </c>
      <c r="H6" s="9">
        <v>106.3</v>
      </c>
      <c r="I6" s="9">
        <v>990.21</v>
      </c>
      <c r="J6" s="9">
        <v>519.9</v>
      </c>
      <c r="K6" s="9">
        <v>100.7</v>
      </c>
    </row>
    <row r="7" spans="1:11" s="10" customFormat="1">
      <c r="A7" s="8"/>
      <c r="B7" s="14" t="s">
        <v>7</v>
      </c>
      <c r="C7" s="8" t="s">
        <v>5</v>
      </c>
      <c r="D7" s="9"/>
      <c r="E7" s="9"/>
      <c r="F7" s="9"/>
      <c r="G7" s="9"/>
      <c r="H7" s="9"/>
      <c r="I7" s="9"/>
      <c r="J7" s="9"/>
      <c r="K7" s="9"/>
    </row>
    <row r="8" spans="1:11" s="10" customFormat="1">
      <c r="A8" s="8"/>
      <c r="B8" s="14" t="s">
        <v>8</v>
      </c>
      <c r="C8" s="8" t="s">
        <v>5</v>
      </c>
      <c r="D8" s="15"/>
      <c r="E8" s="15"/>
      <c r="F8" s="15"/>
      <c r="G8" s="15"/>
      <c r="H8" s="15"/>
      <c r="I8" s="15"/>
      <c r="J8" s="15"/>
      <c r="K8" s="15"/>
    </row>
    <row r="9" spans="1:11">
      <c r="A9" s="8"/>
      <c r="B9" s="16" t="s">
        <v>168</v>
      </c>
      <c r="C9" s="8" t="s">
        <v>5</v>
      </c>
      <c r="D9" s="9"/>
      <c r="E9" s="9"/>
      <c r="F9" s="9"/>
      <c r="G9" s="9"/>
      <c r="H9" s="9"/>
      <c r="I9" s="9"/>
      <c r="J9" s="9"/>
      <c r="K9" s="9"/>
    </row>
    <row r="10" spans="1:11">
      <c r="A10" s="8"/>
      <c r="B10" s="14" t="s">
        <v>9</v>
      </c>
      <c r="C10" s="8" t="s">
        <v>5</v>
      </c>
      <c r="D10" s="9"/>
      <c r="E10" s="9"/>
      <c r="F10" s="9"/>
      <c r="G10" s="9"/>
      <c r="H10" s="9"/>
      <c r="I10" s="9"/>
      <c r="J10" s="9"/>
      <c r="K10" s="9"/>
    </row>
    <row r="11" spans="1:11" ht="21">
      <c r="A11" s="8"/>
      <c r="B11" s="14" t="s">
        <v>166</v>
      </c>
      <c r="C11" s="8" t="s">
        <v>10</v>
      </c>
      <c r="D11" s="9">
        <f>D5*D16*4</f>
        <v>131.964</v>
      </c>
      <c r="E11" s="9">
        <f t="shared" ref="E11:K11" si="1">E5*E16*4</f>
        <v>88.872</v>
      </c>
      <c r="F11" s="9">
        <f t="shared" si="1"/>
        <v>179.172</v>
      </c>
      <c r="G11" s="9">
        <f t="shared" si="1"/>
        <v>180.26399999999998</v>
      </c>
      <c r="H11" s="9">
        <f t="shared" si="1"/>
        <v>89.291999999999987</v>
      </c>
      <c r="I11" s="9">
        <f t="shared" si="1"/>
        <v>831.77639999999997</v>
      </c>
      <c r="J11" s="9">
        <f t="shared" si="1"/>
        <v>436.71599999999995</v>
      </c>
      <c r="K11" s="9">
        <f t="shared" si="1"/>
        <v>84.587999999999994</v>
      </c>
    </row>
    <row r="12" spans="1:11" ht="31.5">
      <c r="A12" s="8"/>
      <c r="B12" s="14" t="s">
        <v>176</v>
      </c>
      <c r="C12" s="8" t="s">
        <v>10</v>
      </c>
      <c r="D12" s="9">
        <f>D5*D17*4</f>
        <v>9118.0839999999989</v>
      </c>
      <c r="E12" s="9">
        <f t="shared" ref="E12:K12" si="2">E5*E17*4</f>
        <v>6140.6319999999996</v>
      </c>
      <c r="F12" s="9">
        <f t="shared" si="2"/>
        <v>12379.932000000001</v>
      </c>
      <c r="G12" s="9">
        <f t="shared" si="2"/>
        <v>12455.384</v>
      </c>
      <c r="H12" s="9">
        <f t="shared" si="2"/>
        <v>6169.652</v>
      </c>
      <c r="I12" s="9">
        <f t="shared" si="2"/>
        <v>57471.788399999998</v>
      </c>
      <c r="J12" s="9">
        <f t="shared" si="2"/>
        <v>30174.995999999999</v>
      </c>
      <c r="K12" s="9">
        <f t="shared" si="2"/>
        <v>5844.6279999999997</v>
      </c>
    </row>
    <row r="13" spans="1:11" ht="31.5">
      <c r="A13" s="8"/>
      <c r="B13" s="14" t="s">
        <v>167</v>
      </c>
      <c r="C13" s="8" t="s">
        <v>10</v>
      </c>
      <c r="D13" s="9">
        <f>D5*D18*4</f>
        <v>3682.424</v>
      </c>
      <c r="E13" s="9">
        <f t="shared" ref="E13:K13" si="3">E5*E18*4</f>
        <v>2479.9520000000002</v>
      </c>
      <c r="F13" s="9">
        <f t="shared" si="3"/>
        <v>4999.7520000000004</v>
      </c>
      <c r="G13" s="9">
        <f t="shared" si="3"/>
        <v>5030.2240000000002</v>
      </c>
      <c r="H13" s="9">
        <f t="shared" si="3"/>
        <v>2491.672</v>
      </c>
      <c r="I13" s="9">
        <f t="shared" si="3"/>
        <v>23210.522400000002</v>
      </c>
      <c r="J13" s="9">
        <f t="shared" si="3"/>
        <v>12186.456</v>
      </c>
      <c r="K13" s="9">
        <f t="shared" si="3"/>
        <v>2360.4080000000004</v>
      </c>
    </row>
    <row r="14" spans="1:11" s="10" customFormat="1">
      <c r="A14" s="17"/>
      <c r="B14" s="18" t="s">
        <v>11</v>
      </c>
      <c r="C14" s="19" t="s">
        <v>10</v>
      </c>
      <c r="D14" s="20">
        <f t="shared" ref="D14:F14" si="4">D11+D12+D13</f>
        <v>12932.471999999998</v>
      </c>
      <c r="E14" s="20">
        <f t="shared" si="4"/>
        <v>8709.4560000000001</v>
      </c>
      <c r="F14" s="20">
        <f t="shared" si="4"/>
        <v>17558.856</v>
      </c>
      <c r="G14" s="20">
        <f t="shared" ref="G14:I14" si="5">G11+G12+G13</f>
        <v>17665.871999999999</v>
      </c>
      <c r="H14" s="20">
        <f t="shared" si="5"/>
        <v>8750.616</v>
      </c>
      <c r="I14" s="20">
        <f t="shared" si="5"/>
        <v>81514.087200000009</v>
      </c>
      <c r="J14" s="20">
        <f t="shared" ref="J14:K14" si="6">J11+J12+J13</f>
        <v>42798.167999999998</v>
      </c>
      <c r="K14" s="20">
        <f t="shared" si="6"/>
        <v>8289.6239999999998</v>
      </c>
    </row>
    <row r="15" spans="1:11" s="10" customFormat="1">
      <c r="A15" s="8"/>
      <c r="B15" s="14" t="s">
        <v>12</v>
      </c>
      <c r="C15" s="8" t="s">
        <v>13</v>
      </c>
      <c r="D15" s="9">
        <f t="shared" ref="D15:F15" si="7">D16+D17+D18</f>
        <v>20.580000000000002</v>
      </c>
      <c r="E15" s="9">
        <f t="shared" si="7"/>
        <v>20.580000000000002</v>
      </c>
      <c r="F15" s="9">
        <f t="shared" si="7"/>
        <v>20.580000000000002</v>
      </c>
      <c r="G15" s="9">
        <f t="shared" ref="G15:I15" si="8">G16+G17+G18</f>
        <v>20.580000000000002</v>
      </c>
      <c r="H15" s="9">
        <f t="shared" si="8"/>
        <v>20.580000000000002</v>
      </c>
      <c r="I15" s="9">
        <f t="shared" si="8"/>
        <v>20.580000000000002</v>
      </c>
      <c r="J15" s="9">
        <f t="shared" ref="J15:K15" si="9">J16+J17+J18</f>
        <v>20.580000000000002</v>
      </c>
      <c r="K15" s="9">
        <f t="shared" si="9"/>
        <v>20.580000000000002</v>
      </c>
    </row>
    <row r="16" spans="1:11" s="10" customFormat="1" ht="21">
      <c r="A16" s="8"/>
      <c r="B16" s="14" t="s">
        <v>166</v>
      </c>
      <c r="C16" s="8" t="s">
        <v>13</v>
      </c>
      <c r="D16" s="9">
        <v>0.21</v>
      </c>
      <c r="E16" s="9">
        <v>0.21</v>
      </c>
      <c r="F16" s="9">
        <v>0.21</v>
      </c>
      <c r="G16" s="9">
        <v>0.21</v>
      </c>
      <c r="H16" s="9">
        <v>0.21</v>
      </c>
      <c r="I16" s="9">
        <v>0.21</v>
      </c>
      <c r="J16" s="9">
        <v>0.21</v>
      </c>
      <c r="K16" s="9">
        <v>0.21</v>
      </c>
    </row>
    <row r="17" spans="1:11" s="10" customFormat="1" ht="31.5">
      <c r="A17" s="8"/>
      <c r="B17" s="14" t="s">
        <v>177</v>
      </c>
      <c r="C17" s="8" t="s">
        <v>13</v>
      </c>
      <c r="D17" s="9">
        <v>14.51</v>
      </c>
      <c r="E17" s="9">
        <v>14.51</v>
      </c>
      <c r="F17" s="9">
        <v>14.51</v>
      </c>
      <c r="G17" s="9">
        <v>14.51</v>
      </c>
      <c r="H17" s="9">
        <v>14.51</v>
      </c>
      <c r="I17" s="9">
        <v>14.51</v>
      </c>
      <c r="J17" s="9">
        <v>14.51</v>
      </c>
      <c r="K17" s="9">
        <v>14.51</v>
      </c>
    </row>
    <row r="18" spans="1:11" s="10" customFormat="1" ht="31.5">
      <c r="A18" s="8"/>
      <c r="B18" s="14" t="s">
        <v>167</v>
      </c>
      <c r="C18" s="8" t="s">
        <v>13</v>
      </c>
      <c r="D18" s="9">
        <v>5.86</v>
      </c>
      <c r="E18" s="9">
        <v>5.86</v>
      </c>
      <c r="F18" s="9">
        <v>5.86</v>
      </c>
      <c r="G18" s="9">
        <v>5.86</v>
      </c>
      <c r="H18" s="9">
        <v>5.86</v>
      </c>
      <c r="I18" s="9">
        <v>5.86</v>
      </c>
      <c r="J18" s="9">
        <v>5.86</v>
      </c>
      <c r="K18" s="9">
        <v>5.86</v>
      </c>
    </row>
    <row r="19" spans="1:11">
      <c r="A19" s="8">
        <v>1</v>
      </c>
      <c r="B19" s="14" t="s">
        <v>14</v>
      </c>
      <c r="C19" s="21"/>
      <c r="D19" s="9" t="s">
        <v>178</v>
      </c>
      <c r="E19" s="9" t="s">
        <v>178</v>
      </c>
      <c r="F19" s="9" t="s">
        <v>178</v>
      </c>
      <c r="G19" s="9" t="s">
        <v>178</v>
      </c>
      <c r="H19" s="9" t="s">
        <v>178</v>
      </c>
      <c r="I19" s="9" t="s">
        <v>178</v>
      </c>
      <c r="J19" s="9" t="s">
        <v>178</v>
      </c>
      <c r="K19" s="9" t="s">
        <v>178</v>
      </c>
    </row>
    <row r="20" spans="1:11">
      <c r="A20" s="8">
        <v>2</v>
      </c>
      <c r="B20" s="14" t="s">
        <v>15</v>
      </c>
      <c r="C20" s="21"/>
      <c r="D20" s="9" t="s">
        <v>187</v>
      </c>
      <c r="E20" s="9" t="s">
        <v>187</v>
      </c>
      <c r="F20" s="9" t="s">
        <v>187</v>
      </c>
      <c r="G20" s="9" t="s">
        <v>187</v>
      </c>
      <c r="H20" s="9" t="s">
        <v>187</v>
      </c>
      <c r="I20" s="9" t="s">
        <v>187</v>
      </c>
      <c r="J20" s="9" t="s">
        <v>187</v>
      </c>
      <c r="K20" s="9" t="s">
        <v>187</v>
      </c>
    </row>
    <row r="21" spans="1:11">
      <c r="A21" s="8">
        <v>3</v>
      </c>
      <c r="B21" s="14" t="s">
        <v>16</v>
      </c>
      <c r="C21" s="21"/>
      <c r="D21" s="9" t="s">
        <v>170</v>
      </c>
      <c r="E21" s="9" t="s">
        <v>170</v>
      </c>
      <c r="F21" s="9" t="s">
        <v>170</v>
      </c>
      <c r="G21" s="9" t="s">
        <v>170</v>
      </c>
      <c r="H21" s="9" t="s">
        <v>170</v>
      </c>
      <c r="I21" s="9" t="s">
        <v>170</v>
      </c>
      <c r="J21" s="9" t="s">
        <v>170</v>
      </c>
      <c r="K21" s="9" t="s">
        <v>170</v>
      </c>
    </row>
    <row r="22" spans="1:11" ht="21">
      <c r="A22" s="8"/>
      <c r="B22" s="12" t="s">
        <v>17</v>
      </c>
      <c r="C22" s="11"/>
      <c r="D22" s="43"/>
      <c r="E22" s="43"/>
      <c r="F22" s="43"/>
      <c r="G22" s="43"/>
      <c r="H22" s="43"/>
      <c r="I22" s="43"/>
      <c r="J22" s="43"/>
      <c r="K22" s="43"/>
    </row>
    <row r="23" spans="1:11">
      <c r="A23" s="8">
        <v>4</v>
      </c>
      <c r="B23" s="12" t="s">
        <v>18</v>
      </c>
      <c r="C23" s="11" t="s">
        <v>10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</row>
    <row r="24" spans="1:11">
      <c r="A24" s="8">
        <v>5</v>
      </c>
      <c r="B24" s="12" t="s">
        <v>19</v>
      </c>
      <c r="C24" s="11" t="s">
        <v>10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</row>
    <row r="25" spans="1:11">
      <c r="A25" s="19">
        <v>6</v>
      </c>
      <c r="B25" s="18" t="s">
        <v>71</v>
      </c>
      <c r="C25" s="19" t="s">
        <v>10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</row>
    <row r="26" spans="1:11" s="10" customFormat="1" ht="21">
      <c r="A26" s="19">
        <v>7</v>
      </c>
      <c r="B26" s="18" t="s">
        <v>171</v>
      </c>
      <c r="C26" s="19" t="s">
        <v>10</v>
      </c>
      <c r="D26" s="20">
        <f t="shared" ref="D26:F26" si="10">D27+D28+D29</f>
        <v>12932.48</v>
      </c>
      <c r="E26" s="20">
        <f t="shared" si="10"/>
        <v>8709.4800000000014</v>
      </c>
      <c r="F26" s="20">
        <f t="shared" si="10"/>
        <v>17558.84</v>
      </c>
      <c r="G26" s="20">
        <f t="shared" ref="G26:I26" si="11">G27+G28+G29</f>
        <v>17665.879999999997</v>
      </c>
      <c r="H26" s="20">
        <f t="shared" si="11"/>
        <v>8750.6400000000012</v>
      </c>
      <c r="I26" s="20">
        <f t="shared" si="11"/>
        <v>79859.5</v>
      </c>
      <c r="J26" s="20">
        <f t="shared" ref="J26:K26" si="12">J27+J28+J29</f>
        <v>42798.16</v>
      </c>
      <c r="K26" s="20">
        <f t="shared" si="12"/>
        <v>8289.64</v>
      </c>
    </row>
    <row r="27" spans="1:11" s="10" customFormat="1">
      <c r="A27" s="8">
        <v>8</v>
      </c>
      <c r="B27" s="14" t="s">
        <v>20</v>
      </c>
      <c r="C27" s="8" t="s">
        <v>10</v>
      </c>
      <c r="D27" s="9">
        <v>3682.44</v>
      </c>
      <c r="E27" s="9">
        <v>2479.96</v>
      </c>
      <c r="F27" s="9">
        <v>4999.72</v>
      </c>
      <c r="G27" s="9">
        <v>5030.24</v>
      </c>
      <c r="H27" s="9">
        <v>2491.6799999999998</v>
      </c>
      <c r="I27" s="9">
        <v>22739.27</v>
      </c>
      <c r="J27" s="9">
        <v>12186.48</v>
      </c>
      <c r="K27" s="9">
        <v>2360.4</v>
      </c>
    </row>
    <row r="28" spans="1:11" s="10" customFormat="1">
      <c r="A28" s="8">
        <v>9</v>
      </c>
      <c r="B28" s="14" t="s">
        <v>21</v>
      </c>
      <c r="C28" s="8" t="s">
        <v>10</v>
      </c>
      <c r="D28" s="9">
        <v>9118.08</v>
      </c>
      <c r="E28" s="9">
        <v>6140.65</v>
      </c>
      <c r="F28" s="9">
        <v>12379.95</v>
      </c>
      <c r="G28" s="9">
        <v>12455.38</v>
      </c>
      <c r="H28" s="9">
        <v>6169.67</v>
      </c>
      <c r="I28" s="9">
        <v>56288.45</v>
      </c>
      <c r="J28" s="9">
        <v>30174.959999999999</v>
      </c>
      <c r="K28" s="9">
        <v>5844.65</v>
      </c>
    </row>
    <row r="29" spans="1:11" s="10" customFormat="1">
      <c r="A29" s="8">
        <v>10</v>
      </c>
      <c r="B29" s="14" t="s">
        <v>22</v>
      </c>
      <c r="C29" s="8" t="s">
        <v>10</v>
      </c>
      <c r="D29" s="9">
        <v>131.96</v>
      </c>
      <c r="E29" s="9">
        <v>88.87</v>
      </c>
      <c r="F29" s="9">
        <v>179.17</v>
      </c>
      <c r="G29" s="9">
        <v>180.26</v>
      </c>
      <c r="H29" s="9">
        <v>89.29</v>
      </c>
      <c r="I29" s="9">
        <v>831.78</v>
      </c>
      <c r="J29" s="9">
        <v>436.72</v>
      </c>
      <c r="K29" s="9">
        <v>84.59</v>
      </c>
    </row>
    <row r="30" spans="1:11" s="10" customFormat="1">
      <c r="A30" s="11">
        <v>11</v>
      </c>
      <c r="B30" s="12" t="s">
        <v>23</v>
      </c>
      <c r="C30" s="11" t="s">
        <v>10</v>
      </c>
      <c r="D30" s="13">
        <f t="shared" ref="D30:K30" si="13">D31</f>
        <v>6494.55</v>
      </c>
      <c r="E30" s="13">
        <f t="shared" si="13"/>
        <v>0</v>
      </c>
      <c r="F30" s="13">
        <f t="shared" si="13"/>
        <v>8649.77</v>
      </c>
      <c r="G30" s="13">
        <f t="shared" si="13"/>
        <v>7366.64</v>
      </c>
      <c r="H30" s="13">
        <f t="shared" si="13"/>
        <v>8751.27</v>
      </c>
      <c r="I30" s="13">
        <f t="shared" si="13"/>
        <v>48902.03</v>
      </c>
      <c r="J30" s="13">
        <f t="shared" si="13"/>
        <v>25286.65</v>
      </c>
      <c r="K30" s="13">
        <f t="shared" si="13"/>
        <v>0</v>
      </c>
    </row>
    <row r="31" spans="1:11" s="10" customFormat="1">
      <c r="A31" s="8">
        <v>12</v>
      </c>
      <c r="B31" s="14" t="s">
        <v>24</v>
      </c>
      <c r="C31" s="8" t="s">
        <v>10</v>
      </c>
      <c r="D31" s="9">
        <v>6494.55</v>
      </c>
      <c r="E31" s="9">
        <v>0</v>
      </c>
      <c r="F31" s="9">
        <v>8649.77</v>
      </c>
      <c r="G31" s="9">
        <v>7366.64</v>
      </c>
      <c r="H31" s="9">
        <v>8751.27</v>
      </c>
      <c r="I31" s="9">
        <v>48902.03</v>
      </c>
      <c r="J31" s="9">
        <v>25286.65</v>
      </c>
      <c r="K31" s="9">
        <v>0</v>
      </c>
    </row>
    <row r="32" spans="1:11" s="10" customFormat="1">
      <c r="A32" s="8">
        <v>13</v>
      </c>
      <c r="B32" s="14" t="s">
        <v>25</v>
      </c>
      <c r="C32" s="8" t="s">
        <v>10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</row>
    <row r="33" spans="1:11">
      <c r="A33" s="8">
        <v>14</v>
      </c>
      <c r="B33" s="14" t="s">
        <v>26</v>
      </c>
      <c r="C33" s="8" t="s">
        <v>10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</row>
    <row r="34" spans="1:11">
      <c r="A34" s="8">
        <v>15</v>
      </c>
      <c r="B34" s="14" t="s">
        <v>27</v>
      </c>
      <c r="C34" s="8" t="s">
        <v>10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</row>
    <row r="35" spans="1:11">
      <c r="A35" s="8">
        <v>16</v>
      </c>
      <c r="B35" s="14" t="s">
        <v>28</v>
      </c>
      <c r="C35" s="8" t="s">
        <v>10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</row>
    <row r="36" spans="1:11">
      <c r="A36" s="11">
        <v>17</v>
      </c>
      <c r="B36" s="12" t="s">
        <v>29</v>
      </c>
      <c r="C36" s="11" t="s">
        <v>10</v>
      </c>
      <c r="D36" s="13">
        <f t="shared" ref="D36:F36" si="14">D30</f>
        <v>6494.55</v>
      </c>
      <c r="E36" s="13">
        <f t="shared" si="14"/>
        <v>0</v>
      </c>
      <c r="F36" s="13">
        <f t="shared" si="14"/>
        <v>8649.77</v>
      </c>
      <c r="G36" s="13">
        <f t="shared" ref="G36:I36" si="15">G30</f>
        <v>7366.64</v>
      </c>
      <c r="H36" s="13">
        <f t="shared" si="15"/>
        <v>8751.27</v>
      </c>
      <c r="I36" s="13">
        <f t="shared" si="15"/>
        <v>48902.03</v>
      </c>
      <c r="J36" s="13">
        <f t="shared" ref="J36:K36" si="16">J30</f>
        <v>25286.65</v>
      </c>
      <c r="K36" s="13">
        <f t="shared" si="16"/>
        <v>0</v>
      </c>
    </row>
    <row r="37" spans="1:11">
      <c r="A37" s="11">
        <v>18</v>
      </c>
      <c r="B37" s="12" t="s">
        <v>172</v>
      </c>
      <c r="C37" s="11" t="s">
        <v>10</v>
      </c>
      <c r="D37" s="13"/>
      <c r="E37" s="13"/>
      <c r="F37" s="13"/>
      <c r="G37" s="13"/>
      <c r="H37" s="13"/>
      <c r="I37" s="13"/>
      <c r="J37" s="13"/>
      <c r="K37" s="13"/>
    </row>
    <row r="38" spans="1:11">
      <c r="A38" s="11">
        <v>19</v>
      </c>
      <c r="B38" s="12" t="s">
        <v>173</v>
      </c>
      <c r="C38" s="11" t="s">
        <v>10</v>
      </c>
      <c r="D38" s="13"/>
      <c r="E38" s="13"/>
      <c r="F38" s="13"/>
      <c r="G38" s="13"/>
      <c r="H38" s="13"/>
      <c r="I38" s="13"/>
      <c r="J38" s="13"/>
      <c r="K38" s="13"/>
    </row>
    <row r="39" spans="1:11">
      <c r="A39" s="19">
        <v>20</v>
      </c>
      <c r="B39" s="18" t="s">
        <v>174</v>
      </c>
      <c r="C39" s="19" t="s">
        <v>10</v>
      </c>
      <c r="D39" s="20">
        <f t="shared" ref="D39:F39" si="17">D25+D26-D30</f>
        <v>6437.9299999999994</v>
      </c>
      <c r="E39" s="20">
        <f t="shared" si="17"/>
        <v>8709.4800000000014</v>
      </c>
      <c r="F39" s="20">
        <f t="shared" si="17"/>
        <v>8909.07</v>
      </c>
      <c r="G39" s="20">
        <f t="shared" ref="G39:I39" si="18">G25+G26-G30</f>
        <v>10299.239999999998</v>
      </c>
      <c r="H39" s="20">
        <f t="shared" si="18"/>
        <v>-0.62999999999919964</v>
      </c>
      <c r="I39" s="20">
        <f t="shared" si="18"/>
        <v>30957.47</v>
      </c>
      <c r="J39" s="20">
        <f t="shared" ref="J39:K39" si="19">J25+J26-J30</f>
        <v>17511.510000000002</v>
      </c>
      <c r="K39" s="20">
        <f t="shared" si="19"/>
        <v>8289.64</v>
      </c>
    </row>
    <row r="40" spans="1:11" ht="15" customHeight="1">
      <c r="A40" s="45" t="s">
        <v>30</v>
      </c>
      <c r="B40" s="48"/>
      <c r="C40" s="43"/>
      <c r="D40" s="43"/>
      <c r="E40" s="43"/>
      <c r="F40" s="43"/>
      <c r="G40" s="43"/>
      <c r="H40" s="43"/>
      <c r="I40" s="43"/>
      <c r="J40" s="43"/>
      <c r="K40" s="43"/>
    </row>
    <row r="41" spans="1:11" ht="19.5">
      <c r="A41" s="22" t="s">
        <v>31</v>
      </c>
      <c r="B41" s="12" t="s">
        <v>32</v>
      </c>
      <c r="C41" s="11"/>
      <c r="D41" s="23" t="s">
        <v>33</v>
      </c>
      <c r="E41" s="23" t="s">
        <v>33</v>
      </c>
      <c r="F41" s="23" t="s">
        <v>33</v>
      </c>
      <c r="G41" s="23" t="s">
        <v>33</v>
      </c>
      <c r="H41" s="23" t="s">
        <v>33</v>
      </c>
      <c r="I41" s="23" t="s">
        <v>33</v>
      </c>
      <c r="J41" s="23" t="s">
        <v>33</v>
      </c>
      <c r="K41" s="23" t="s">
        <v>33</v>
      </c>
    </row>
    <row r="42" spans="1:11" s="10" customFormat="1" ht="19.5">
      <c r="A42" s="24" t="s">
        <v>34</v>
      </c>
      <c r="B42" s="14" t="s">
        <v>35</v>
      </c>
      <c r="C42" s="8" t="s">
        <v>10</v>
      </c>
      <c r="D42" s="9">
        <f t="shared" ref="D42:F42" si="20">D29</f>
        <v>131.96</v>
      </c>
      <c r="E42" s="9">
        <f t="shared" si="20"/>
        <v>88.87</v>
      </c>
      <c r="F42" s="9">
        <f t="shared" si="20"/>
        <v>179.17</v>
      </c>
      <c r="G42" s="9">
        <f t="shared" ref="G42:I42" si="21">G29</f>
        <v>180.26</v>
      </c>
      <c r="H42" s="9">
        <f t="shared" si="21"/>
        <v>89.29</v>
      </c>
      <c r="I42" s="9">
        <f t="shared" si="21"/>
        <v>831.78</v>
      </c>
      <c r="J42" s="9">
        <f t="shared" ref="J42:K42" si="22">J29</f>
        <v>436.72</v>
      </c>
      <c r="K42" s="9">
        <f t="shared" si="22"/>
        <v>84.59</v>
      </c>
    </row>
    <row r="43" spans="1:11" ht="21">
      <c r="A43" s="24" t="s">
        <v>36</v>
      </c>
      <c r="B43" s="14" t="s">
        <v>37</v>
      </c>
      <c r="C43" s="8"/>
      <c r="D43" s="23" t="s">
        <v>33</v>
      </c>
      <c r="E43" s="23" t="s">
        <v>33</v>
      </c>
      <c r="F43" s="23" t="s">
        <v>33</v>
      </c>
      <c r="G43" s="23" t="s">
        <v>33</v>
      </c>
      <c r="H43" s="23" t="s">
        <v>33</v>
      </c>
      <c r="I43" s="23" t="s">
        <v>33</v>
      </c>
      <c r="J43" s="23" t="s">
        <v>33</v>
      </c>
      <c r="K43" s="23" t="s">
        <v>33</v>
      </c>
    </row>
    <row r="44" spans="1:11" ht="19.5">
      <c r="A44" s="24" t="s">
        <v>38</v>
      </c>
      <c r="B44" s="14" t="s">
        <v>39</v>
      </c>
      <c r="C44" s="21"/>
      <c r="D44" s="25" t="s">
        <v>40</v>
      </c>
      <c r="E44" s="25" t="s">
        <v>40</v>
      </c>
      <c r="F44" s="25" t="s">
        <v>40</v>
      </c>
      <c r="G44" s="25" t="s">
        <v>40</v>
      </c>
      <c r="H44" s="25" t="s">
        <v>40</v>
      </c>
      <c r="I44" s="25" t="s">
        <v>40</v>
      </c>
      <c r="J44" s="25" t="s">
        <v>40</v>
      </c>
      <c r="K44" s="25" t="s">
        <v>40</v>
      </c>
    </row>
    <row r="45" spans="1:11" s="10" customFormat="1" ht="19.5">
      <c r="A45" s="24" t="s">
        <v>41</v>
      </c>
      <c r="B45" s="14" t="s">
        <v>42</v>
      </c>
      <c r="C45" s="8" t="s">
        <v>5</v>
      </c>
      <c r="D45" s="9">
        <f t="shared" ref="D45:K45" si="23">D6</f>
        <v>157.1</v>
      </c>
      <c r="E45" s="9">
        <f t="shared" si="23"/>
        <v>105.8</v>
      </c>
      <c r="F45" s="9">
        <f t="shared" si="23"/>
        <v>213.3</v>
      </c>
      <c r="G45" s="9">
        <f t="shared" si="23"/>
        <v>214.6</v>
      </c>
      <c r="H45" s="9">
        <f t="shared" si="23"/>
        <v>106.3</v>
      </c>
      <c r="I45" s="9">
        <f t="shared" si="23"/>
        <v>990.21</v>
      </c>
      <c r="J45" s="9">
        <f t="shared" si="23"/>
        <v>519.9</v>
      </c>
      <c r="K45" s="9">
        <f t="shared" si="23"/>
        <v>100.7</v>
      </c>
    </row>
    <row r="46" spans="1:11" s="10" customFormat="1" ht="19.5">
      <c r="A46" s="24" t="s">
        <v>43</v>
      </c>
      <c r="B46" s="14" t="s">
        <v>44</v>
      </c>
      <c r="C46" s="8" t="s">
        <v>13</v>
      </c>
      <c r="D46" s="9">
        <v>0.21</v>
      </c>
      <c r="E46" s="9">
        <v>0.21</v>
      </c>
      <c r="F46" s="9">
        <v>0.21</v>
      </c>
      <c r="G46" s="9">
        <v>0.21</v>
      </c>
      <c r="H46" s="9">
        <v>0.21</v>
      </c>
      <c r="I46" s="9">
        <v>0.21</v>
      </c>
      <c r="J46" s="9">
        <v>0.21</v>
      </c>
      <c r="K46" s="9">
        <v>0.21</v>
      </c>
    </row>
    <row r="47" spans="1:11" s="10" customFormat="1" ht="19.5">
      <c r="A47" s="22" t="s">
        <v>45</v>
      </c>
      <c r="B47" s="12" t="s">
        <v>32</v>
      </c>
      <c r="C47" s="11"/>
      <c r="D47" s="13" t="s">
        <v>46</v>
      </c>
      <c r="E47" s="13" t="s">
        <v>46</v>
      </c>
      <c r="F47" s="13" t="s">
        <v>46</v>
      </c>
      <c r="G47" s="13" t="s">
        <v>46</v>
      </c>
      <c r="H47" s="13" t="s">
        <v>46</v>
      </c>
      <c r="I47" s="13" t="s">
        <v>46</v>
      </c>
      <c r="J47" s="13" t="s">
        <v>46</v>
      </c>
      <c r="K47" s="13" t="s">
        <v>46</v>
      </c>
    </row>
    <row r="48" spans="1:11" s="10" customFormat="1" ht="19.5">
      <c r="A48" s="24" t="s">
        <v>47</v>
      </c>
      <c r="B48" s="14" t="s">
        <v>35</v>
      </c>
      <c r="C48" s="5" t="s">
        <v>10</v>
      </c>
      <c r="D48" s="15">
        <f t="shared" ref="D48:F48" si="24">D49+D50+D51+D52</f>
        <v>1377.7670000000001</v>
      </c>
      <c r="E48" s="15">
        <f t="shared" si="24"/>
        <v>927.86599999999999</v>
      </c>
      <c r="F48" s="15">
        <f t="shared" si="24"/>
        <v>1870.6410000000001</v>
      </c>
      <c r="G48" s="15">
        <f t="shared" ref="G48:I48" si="25">G49+G50+G51+G52</f>
        <v>1882.0420000000001</v>
      </c>
      <c r="H48" s="15">
        <f t="shared" si="25"/>
        <v>932.25099999999998</v>
      </c>
      <c r="I48" s="15">
        <f t="shared" si="25"/>
        <v>20018.5517</v>
      </c>
      <c r="J48" s="15">
        <f t="shared" ref="J48:K48" si="26">J49+J50+J51+J52</f>
        <v>4559.5229999999992</v>
      </c>
      <c r="K48" s="15">
        <f t="shared" si="26"/>
        <v>883.13900000000001</v>
      </c>
    </row>
    <row r="49" spans="1:11" s="10" customFormat="1">
      <c r="A49" s="5"/>
      <c r="B49" s="14" t="s">
        <v>48</v>
      </c>
      <c r="C49" s="5" t="s">
        <v>10</v>
      </c>
      <c r="D49" s="9">
        <f>8.74*D6</f>
        <v>1373.0540000000001</v>
      </c>
      <c r="E49" s="9">
        <f t="shared" ref="E49:K49" si="27">8.74*E6</f>
        <v>924.69200000000001</v>
      </c>
      <c r="F49" s="9">
        <f t="shared" si="27"/>
        <v>1864.2420000000002</v>
      </c>
      <c r="G49" s="9">
        <f t="shared" si="27"/>
        <v>1875.604</v>
      </c>
      <c r="H49" s="9">
        <f t="shared" si="27"/>
        <v>929.06200000000001</v>
      </c>
      <c r="I49" s="9">
        <f t="shared" si="27"/>
        <v>8654.4354000000003</v>
      </c>
      <c r="J49" s="9">
        <f t="shared" si="27"/>
        <v>4543.9259999999995</v>
      </c>
      <c r="K49" s="9">
        <f t="shared" si="27"/>
        <v>880.11800000000005</v>
      </c>
    </row>
    <row r="50" spans="1:11" s="10" customFormat="1">
      <c r="A50" s="5"/>
      <c r="B50" s="14" t="s">
        <v>49</v>
      </c>
      <c r="C50" s="5" t="s">
        <v>10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</row>
    <row r="51" spans="1:11" s="10" customFormat="1">
      <c r="A51" s="5"/>
      <c r="B51" s="14" t="s">
        <v>50</v>
      </c>
      <c r="C51" s="5" t="s">
        <v>10</v>
      </c>
      <c r="D51" s="9">
        <f>0.03*D6</f>
        <v>4.7130000000000001</v>
      </c>
      <c r="E51" s="9">
        <f t="shared" ref="E51:K51" si="28">0.03*E6</f>
        <v>3.1739999999999999</v>
      </c>
      <c r="F51" s="9">
        <f t="shared" si="28"/>
        <v>6.399</v>
      </c>
      <c r="G51" s="9">
        <f t="shared" si="28"/>
        <v>6.4379999999999997</v>
      </c>
      <c r="H51" s="9">
        <f t="shared" si="28"/>
        <v>3.1889999999999996</v>
      </c>
      <c r="I51" s="9">
        <f t="shared" si="28"/>
        <v>29.706299999999999</v>
      </c>
      <c r="J51" s="9">
        <f t="shared" si="28"/>
        <v>15.597</v>
      </c>
      <c r="K51" s="9">
        <f t="shared" si="28"/>
        <v>3.0209999999999999</v>
      </c>
    </row>
    <row r="52" spans="1:11" s="10" customFormat="1">
      <c r="A52" s="5"/>
      <c r="B52" s="14" t="s">
        <v>51</v>
      </c>
      <c r="C52" s="5" t="s">
        <v>10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f>5228.67+6105.74</f>
        <v>11334.41</v>
      </c>
      <c r="J52" s="9">
        <v>0</v>
      </c>
      <c r="K52" s="9">
        <v>0</v>
      </c>
    </row>
    <row r="53" spans="1:11" s="10" customFormat="1">
      <c r="A53" s="5"/>
      <c r="B53" s="14" t="s">
        <v>52</v>
      </c>
      <c r="C53" s="5" t="s">
        <v>10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</row>
    <row r="54" spans="1:11" s="10" customFormat="1" ht="21">
      <c r="A54" s="24" t="s">
        <v>53</v>
      </c>
      <c r="B54" s="14" t="s">
        <v>37</v>
      </c>
      <c r="C54" s="5"/>
      <c r="D54" s="13" t="s">
        <v>46</v>
      </c>
      <c r="E54" s="13" t="s">
        <v>46</v>
      </c>
      <c r="F54" s="13" t="s">
        <v>46</v>
      </c>
      <c r="G54" s="13" t="s">
        <v>46</v>
      </c>
      <c r="H54" s="13" t="s">
        <v>46</v>
      </c>
      <c r="I54" s="13" t="s">
        <v>46</v>
      </c>
      <c r="J54" s="13" t="s">
        <v>46</v>
      </c>
      <c r="K54" s="13" t="s">
        <v>46</v>
      </c>
    </row>
    <row r="55" spans="1:11" s="10" customFormat="1" ht="19.5">
      <c r="A55" s="24" t="s">
        <v>54</v>
      </c>
      <c r="B55" s="14" t="s">
        <v>39</v>
      </c>
      <c r="C55" s="21"/>
      <c r="D55" s="25" t="s">
        <v>40</v>
      </c>
      <c r="E55" s="25" t="s">
        <v>40</v>
      </c>
      <c r="F55" s="25" t="s">
        <v>40</v>
      </c>
      <c r="G55" s="25" t="s">
        <v>40</v>
      </c>
      <c r="H55" s="25" t="s">
        <v>40</v>
      </c>
      <c r="I55" s="25" t="s">
        <v>40</v>
      </c>
      <c r="J55" s="25" t="s">
        <v>40</v>
      </c>
      <c r="K55" s="25" t="s">
        <v>40</v>
      </c>
    </row>
    <row r="56" spans="1:11" s="10" customFormat="1" ht="19.5">
      <c r="A56" s="24" t="s">
        <v>55</v>
      </c>
      <c r="B56" s="14" t="s">
        <v>42</v>
      </c>
      <c r="C56" s="8" t="s">
        <v>5</v>
      </c>
      <c r="D56" s="9">
        <f t="shared" ref="D56:K56" si="29">D6</f>
        <v>157.1</v>
      </c>
      <c r="E56" s="9">
        <f t="shared" si="29"/>
        <v>105.8</v>
      </c>
      <c r="F56" s="9">
        <f t="shared" si="29"/>
        <v>213.3</v>
      </c>
      <c r="G56" s="9">
        <f t="shared" si="29"/>
        <v>214.6</v>
      </c>
      <c r="H56" s="9">
        <f t="shared" si="29"/>
        <v>106.3</v>
      </c>
      <c r="I56" s="9">
        <f t="shared" si="29"/>
        <v>990.21</v>
      </c>
      <c r="J56" s="9">
        <f t="shared" si="29"/>
        <v>519.9</v>
      </c>
      <c r="K56" s="9">
        <f t="shared" si="29"/>
        <v>100.7</v>
      </c>
    </row>
    <row r="57" spans="1:11" s="10" customFormat="1" ht="19.5">
      <c r="A57" s="24" t="s">
        <v>56</v>
      </c>
      <c r="B57" s="14" t="s">
        <v>44</v>
      </c>
      <c r="C57" s="8" t="s">
        <v>13</v>
      </c>
      <c r="D57" s="9">
        <v>14.51</v>
      </c>
      <c r="E57" s="9">
        <v>14.51</v>
      </c>
      <c r="F57" s="9">
        <v>14.51</v>
      </c>
      <c r="G57" s="9">
        <v>14.51</v>
      </c>
      <c r="H57" s="9">
        <v>14.51</v>
      </c>
      <c r="I57" s="9">
        <v>14.51</v>
      </c>
      <c r="J57" s="9">
        <v>14.51</v>
      </c>
      <c r="K57" s="9">
        <v>14.51</v>
      </c>
    </row>
    <row r="58" spans="1:11" s="10" customFormat="1" ht="19.5">
      <c r="A58" s="22" t="s">
        <v>57</v>
      </c>
      <c r="B58" s="12" t="s">
        <v>32</v>
      </c>
      <c r="C58" s="11"/>
      <c r="D58" s="23" t="s">
        <v>58</v>
      </c>
      <c r="E58" s="23" t="s">
        <v>58</v>
      </c>
      <c r="F58" s="23" t="s">
        <v>58</v>
      </c>
      <c r="G58" s="23" t="s">
        <v>58</v>
      </c>
      <c r="H58" s="23" t="s">
        <v>58</v>
      </c>
      <c r="I58" s="23" t="s">
        <v>58</v>
      </c>
      <c r="J58" s="23" t="s">
        <v>58</v>
      </c>
      <c r="K58" s="23" t="s">
        <v>58</v>
      </c>
    </row>
    <row r="59" spans="1:11" s="10" customFormat="1" ht="19.5">
      <c r="A59" s="26" t="s">
        <v>59</v>
      </c>
      <c r="B59" s="27" t="s">
        <v>35</v>
      </c>
      <c r="C59" s="28" t="s">
        <v>10</v>
      </c>
      <c r="D59" s="29">
        <f t="shared" ref="D59:F59" si="30">D27</f>
        <v>3682.44</v>
      </c>
      <c r="E59" s="29">
        <f t="shared" si="30"/>
        <v>2479.96</v>
      </c>
      <c r="F59" s="29">
        <f t="shared" si="30"/>
        <v>4999.72</v>
      </c>
      <c r="G59" s="29">
        <f t="shared" ref="G59:I59" si="31">G27</f>
        <v>5030.24</v>
      </c>
      <c r="H59" s="29">
        <f t="shared" si="31"/>
        <v>2491.6799999999998</v>
      </c>
      <c r="I59" s="29">
        <f t="shared" si="31"/>
        <v>22739.27</v>
      </c>
      <c r="J59" s="29">
        <f t="shared" ref="J59:K59" si="32">J27</f>
        <v>12186.48</v>
      </c>
      <c r="K59" s="29">
        <f t="shared" si="32"/>
        <v>2360.4</v>
      </c>
    </row>
    <row r="60" spans="1:11" s="10" customFormat="1" ht="21">
      <c r="A60" s="26" t="s">
        <v>60</v>
      </c>
      <c r="B60" s="14" t="s">
        <v>37</v>
      </c>
      <c r="C60" s="28"/>
      <c r="D60" s="23" t="s">
        <v>58</v>
      </c>
      <c r="E60" s="23" t="s">
        <v>58</v>
      </c>
      <c r="F60" s="23" t="s">
        <v>58</v>
      </c>
      <c r="G60" s="23" t="s">
        <v>58</v>
      </c>
      <c r="H60" s="23" t="s">
        <v>58</v>
      </c>
      <c r="I60" s="23" t="s">
        <v>58</v>
      </c>
      <c r="J60" s="23" t="s">
        <v>58</v>
      </c>
      <c r="K60" s="23" t="s">
        <v>58</v>
      </c>
    </row>
    <row r="61" spans="1:11" s="10" customFormat="1" ht="19.5">
      <c r="A61" s="26" t="s">
        <v>61</v>
      </c>
      <c r="B61" s="14" t="s">
        <v>39</v>
      </c>
      <c r="C61" s="28"/>
      <c r="D61" s="25" t="s">
        <v>40</v>
      </c>
      <c r="E61" s="25" t="s">
        <v>40</v>
      </c>
      <c r="F61" s="25" t="s">
        <v>40</v>
      </c>
      <c r="G61" s="25" t="s">
        <v>40</v>
      </c>
      <c r="H61" s="25" t="s">
        <v>40</v>
      </c>
      <c r="I61" s="25" t="s">
        <v>40</v>
      </c>
      <c r="J61" s="25" t="s">
        <v>40</v>
      </c>
      <c r="K61" s="25" t="s">
        <v>40</v>
      </c>
    </row>
    <row r="62" spans="1:11" s="10" customFormat="1" ht="19.5">
      <c r="A62" s="24" t="s">
        <v>62</v>
      </c>
      <c r="B62" s="14" t="s">
        <v>42</v>
      </c>
      <c r="C62" s="8" t="s">
        <v>5</v>
      </c>
      <c r="D62" s="9">
        <f t="shared" ref="D62:K62" si="33">D6</f>
        <v>157.1</v>
      </c>
      <c r="E62" s="9">
        <f t="shared" si="33"/>
        <v>105.8</v>
      </c>
      <c r="F62" s="9">
        <f t="shared" si="33"/>
        <v>213.3</v>
      </c>
      <c r="G62" s="9">
        <f t="shared" si="33"/>
        <v>214.6</v>
      </c>
      <c r="H62" s="9">
        <f t="shared" si="33"/>
        <v>106.3</v>
      </c>
      <c r="I62" s="9">
        <f t="shared" si="33"/>
        <v>990.21</v>
      </c>
      <c r="J62" s="9">
        <f t="shared" si="33"/>
        <v>519.9</v>
      </c>
      <c r="K62" s="9">
        <f t="shared" si="33"/>
        <v>100.7</v>
      </c>
    </row>
    <row r="63" spans="1:11" s="10" customFormat="1" ht="19.5">
      <c r="A63" s="24" t="s">
        <v>63</v>
      </c>
      <c r="B63" s="14" t="s">
        <v>44</v>
      </c>
      <c r="C63" s="8" t="s">
        <v>13</v>
      </c>
      <c r="D63" s="9">
        <v>5.86</v>
      </c>
      <c r="E63" s="9">
        <v>5.86</v>
      </c>
      <c r="F63" s="9">
        <v>5.86</v>
      </c>
      <c r="G63" s="9">
        <v>5.86</v>
      </c>
      <c r="H63" s="9">
        <v>5.86</v>
      </c>
      <c r="I63" s="9">
        <v>5.86</v>
      </c>
      <c r="J63" s="9">
        <v>5.86</v>
      </c>
      <c r="K63" s="9">
        <v>5.86</v>
      </c>
    </row>
    <row r="64" spans="1:11" s="10" customFormat="1" ht="15" customHeight="1">
      <c r="A64" s="45" t="s">
        <v>64</v>
      </c>
      <c r="B64" s="48"/>
      <c r="C64" s="43"/>
      <c r="D64" s="43"/>
      <c r="E64" s="43"/>
      <c r="F64" s="43"/>
      <c r="G64" s="43"/>
      <c r="H64" s="43"/>
      <c r="I64" s="43"/>
      <c r="J64" s="43"/>
      <c r="K64" s="43"/>
    </row>
    <row r="65" spans="1:11">
      <c r="A65" s="30">
        <v>27</v>
      </c>
      <c r="B65" s="31" t="s">
        <v>65</v>
      </c>
      <c r="C65" s="30" t="s">
        <v>66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</row>
    <row r="66" spans="1:11">
      <c r="A66" s="30">
        <v>28</v>
      </c>
      <c r="B66" s="31" t="s">
        <v>67</v>
      </c>
      <c r="C66" s="30" t="s">
        <v>66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</row>
    <row r="67" spans="1:11">
      <c r="A67" s="30">
        <v>29</v>
      </c>
      <c r="B67" s="31" t="s">
        <v>68</v>
      </c>
      <c r="C67" s="30" t="s">
        <v>66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</row>
    <row r="68" spans="1:11">
      <c r="A68" s="33">
        <v>30</v>
      </c>
      <c r="B68" s="34" t="s">
        <v>69</v>
      </c>
      <c r="C68" s="33" t="s">
        <v>10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</row>
    <row r="69" spans="1:11" ht="21">
      <c r="A69" s="11"/>
      <c r="B69" s="12" t="s">
        <v>70</v>
      </c>
      <c r="C69" s="43"/>
      <c r="D69" s="43"/>
      <c r="E69" s="43"/>
      <c r="F69" s="43"/>
      <c r="G69" s="43"/>
      <c r="H69" s="43"/>
      <c r="I69" s="43"/>
      <c r="J69" s="43"/>
      <c r="K69" s="43"/>
    </row>
    <row r="70" spans="1:11">
      <c r="A70" s="11">
        <v>31</v>
      </c>
      <c r="B70" s="12" t="s">
        <v>18</v>
      </c>
      <c r="C70" s="11" t="s">
        <v>10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</row>
    <row r="71" spans="1:11">
      <c r="A71" s="11">
        <v>32</v>
      </c>
      <c r="B71" s="12" t="s">
        <v>19</v>
      </c>
      <c r="C71" s="11" t="s">
        <v>10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</row>
    <row r="72" spans="1:11">
      <c r="A72" s="19">
        <v>33</v>
      </c>
      <c r="B72" s="18" t="s">
        <v>71</v>
      </c>
      <c r="C72" s="19" t="s">
        <v>10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</row>
    <row r="73" spans="1:11">
      <c r="A73" s="11">
        <v>34</v>
      </c>
      <c r="B73" s="12" t="s">
        <v>72</v>
      </c>
      <c r="C73" s="11" t="s">
        <v>10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</row>
    <row r="74" spans="1:11">
      <c r="A74" s="11">
        <v>35</v>
      </c>
      <c r="B74" s="12" t="s">
        <v>173</v>
      </c>
      <c r="C74" s="11" t="s">
        <v>10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</row>
    <row r="75" spans="1:11">
      <c r="A75" s="19">
        <v>36</v>
      </c>
      <c r="B75" s="18" t="s">
        <v>175</v>
      </c>
      <c r="C75" s="19" t="s">
        <v>10</v>
      </c>
      <c r="D75" s="20">
        <f t="shared" ref="D75:F75" si="34">D82+D92+D102+D112+D122+D72</f>
        <v>4806.8799999999992</v>
      </c>
      <c r="E75" s="20">
        <f t="shared" si="34"/>
        <v>26899.97</v>
      </c>
      <c r="F75" s="20">
        <f t="shared" si="34"/>
        <v>27177.82</v>
      </c>
      <c r="G75" s="20">
        <f t="shared" ref="G75:I75" si="35">G82+G92+G102+G112+G122+G72</f>
        <v>9893.9499999999989</v>
      </c>
      <c r="H75" s="20">
        <f t="shared" si="35"/>
        <v>-0.3500000000003638</v>
      </c>
      <c r="I75" s="20">
        <f t="shared" si="35"/>
        <v>112343.65</v>
      </c>
      <c r="J75" s="20">
        <f t="shared" ref="J75:K75" si="36">J82+J92+J102+J112+J122+J72</f>
        <v>52874.130000000005</v>
      </c>
      <c r="K75" s="20">
        <f t="shared" si="36"/>
        <v>1471.68</v>
      </c>
    </row>
    <row r="76" spans="1:11" ht="15" customHeight="1">
      <c r="A76" s="45" t="s">
        <v>73</v>
      </c>
      <c r="B76" s="48"/>
      <c r="C76" s="43"/>
      <c r="D76" s="43"/>
      <c r="E76" s="43"/>
      <c r="F76" s="43"/>
      <c r="G76" s="43"/>
      <c r="H76" s="43"/>
      <c r="I76" s="43"/>
      <c r="J76" s="43"/>
      <c r="K76" s="43"/>
    </row>
    <row r="77" spans="1:11" ht="19.5">
      <c r="A77" s="22" t="s">
        <v>74</v>
      </c>
      <c r="B77" s="12" t="s">
        <v>75</v>
      </c>
      <c r="C77" s="43"/>
      <c r="D77" s="35" t="s">
        <v>76</v>
      </c>
      <c r="E77" s="35" t="s">
        <v>76</v>
      </c>
      <c r="F77" s="35" t="s">
        <v>76</v>
      </c>
      <c r="G77" s="35" t="s">
        <v>76</v>
      </c>
      <c r="H77" s="35" t="s">
        <v>76</v>
      </c>
      <c r="I77" s="35" t="s">
        <v>76</v>
      </c>
      <c r="J77" s="35" t="s">
        <v>76</v>
      </c>
      <c r="K77" s="35" t="s">
        <v>76</v>
      </c>
    </row>
    <row r="78" spans="1:11" s="10" customFormat="1" ht="19.5">
      <c r="A78" s="24" t="s">
        <v>77</v>
      </c>
      <c r="B78" s="14" t="s">
        <v>78</v>
      </c>
      <c r="C78" s="21"/>
      <c r="D78" s="9" t="s">
        <v>79</v>
      </c>
      <c r="E78" s="9" t="s">
        <v>79</v>
      </c>
      <c r="F78" s="9" t="s">
        <v>79</v>
      </c>
      <c r="G78" s="9" t="s">
        <v>79</v>
      </c>
      <c r="H78" s="9" t="s">
        <v>79</v>
      </c>
      <c r="I78" s="9" t="s">
        <v>79</v>
      </c>
      <c r="J78" s="9" t="s">
        <v>79</v>
      </c>
      <c r="K78" s="9" t="s">
        <v>79</v>
      </c>
    </row>
    <row r="79" spans="1:11" s="10" customFormat="1" ht="22.5">
      <c r="A79" s="24" t="s">
        <v>80</v>
      </c>
      <c r="B79" s="14" t="s">
        <v>81</v>
      </c>
      <c r="C79" s="36" t="s">
        <v>82</v>
      </c>
      <c r="D79" s="15">
        <f t="shared" ref="D79:K79" si="37">D80/22.34</f>
        <v>194.04118173679498</v>
      </c>
      <c r="E79" s="15">
        <f t="shared" si="37"/>
        <v>141.1208594449418</v>
      </c>
      <c r="F79" s="15">
        <f t="shared" si="37"/>
        <v>144.1208594449418</v>
      </c>
      <c r="G79" s="15">
        <f t="shared" si="37"/>
        <v>370.44225604297225</v>
      </c>
      <c r="H79" s="15">
        <f t="shared" si="37"/>
        <v>257.31781557743955</v>
      </c>
      <c r="I79" s="15">
        <f t="shared" si="37"/>
        <v>2073.1745747538048</v>
      </c>
      <c r="J79" s="15">
        <f t="shared" si="37"/>
        <v>404.62220232766339</v>
      </c>
      <c r="K79" s="15">
        <f t="shared" si="37"/>
        <v>65.876454789615039</v>
      </c>
    </row>
    <row r="80" spans="1:11" s="10" customFormat="1" ht="19.5">
      <c r="A80" s="24" t="s">
        <v>83</v>
      </c>
      <c r="B80" s="14" t="s">
        <v>84</v>
      </c>
      <c r="C80" s="8" t="s">
        <v>10</v>
      </c>
      <c r="D80" s="9">
        <v>4334.88</v>
      </c>
      <c r="E80" s="9">
        <v>3152.64</v>
      </c>
      <c r="F80" s="9">
        <v>3219.66</v>
      </c>
      <c r="G80" s="9">
        <v>8275.68</v>
      </c>
      <c r="H80" s="9">
        <v>5748.48</v>
      </c>
      <c r="I80" s="9">
        <v>46314.720000000001</v>
      </c>
      <c r="J80" s="9">
        <v>9039.26</v>
      </c>
      <c r="K80" s="9">
        <v>1471.68</v>
      </c>
    </row>
    <row r="81" spans="1:11" ht="19.5">
      <c r="A81" s="24" t="s">
        <v>85</v>
      </c>
      <c r="B81" s="14" t="s">
        <v>86</v>
      </c>
      <c r="C81" s="8" t="s">
        <v>10</v>
      </c>
      <c r="D81" s="9">
        <v>1972.68</v>
      </c>
      <c r="E81" s="9">
        <v>0</v>
      </c>
      <c r="F81" s="9">
        <v>658.14</v>
      </c>
      <c r="G81" s="9">
        <v>3413.59</v>
      </c>
      <c r="H81" s="9">
        <v>5748.65</v>
      </c>
      <c r="I81" s="9">
        <v>30495.96</v>
      </c>
      <c r="J81" s="9">
        <v>4472.87</v>
      </c>
      <c r="K81" s="9">
        <v>0</v>
      </c>
    </row>
    <row r="82" spans="1:11" ht="19.5">
      <c r="A82" s="24" t="s">
        <v>87</v>
      </c>
      <c r="B82" s="14" t="s">
        <v>88</v>
      </c>
      <c r="C82" s="8" t="s">
        <v>10</v>
      </c>
      <c r="D82" s="9">
        <f t="shared" ref="D82:F82" si="38">D80-D81</f>
        <v>2362.1999999999998</v>
      </c>
      <c r="E82" s="9">
        <f t="shared" si="38"/>
        <v>3152.64</v>
      </c>
      <c r="F82" s="9">
        <f t="shared" si="38"/>
        <v>2561.52</v>
      </c>
      <c r="G82" s="9">
        <f t="shared" ref="G82:I82" si="39">G80-G81</f>
        <v>4862.09</v>
      </c>
      <c r="H82" s="9">
        <f t="shared" si="39"/>
        <v>-0.17000000000007276</v>
      </c>
      <c r="I82" s="9">
        <f t="shared" si="39"/>
        <v>15818.760000000002</v>
      </c>
      <c r="J82" s="9">
        <f t="shared" ref="J82:K82" si="40">J80-J81</f>
        <v>4566.3900000000003</v>
      </c>
      <c r="K82" s="9">
        <f t="shared" si="40"/>
        <v>1471.68</v>
      </c>
    </row>
    <row r="83" spans="1:11" ht="19.5">
      <c r="A83" s="24" t="s">
        <v>89</v>
      </c>
      <c r="B83" s="14" t="s">
        <v>90</v>
      </c>
      <c r="C83" s="8" t="s">
        <v>10</v>
      </c>
      <c r="D83" s="9">
        <f t="shared" ref="D83:F83" si="41">D80</f>
        <v>4334.88</v>
      </c>
      <c r="E83" s="9">
        <f t="shared" si="41"/>
        <v>3152.64</v>
      </c>
      <c r="F83" s="9">
        <f t="shared" si="41"/>
        <v>3219.66</v>
      </c>
      <c r="G83" s="9">
        <f t="shared" ref="G83:I84" si="42">G80</f>
        <v>8275.68</v>
      </c>
      <c r="H83" s="9">
        <f t="shared" si="42"/>
        <v>5748.48</v>
      </c>
      <c r="I83" s="9">
        <f t="shared" si="42"/>
        <v>46314.720000000001</v>
      </c>
      <c r="J83" s="9">
        <f t="shared" ref="J83:K83" si="43">J80</f>
        <v>9039.26</v>
      </c>
      <c r="K83" s="9">
        <f t="shared" si="43"/>
        <v>1471.68</v>
      </c>
    </row>
    <row r="84" spans="1:11" ht="19.5">
      <c r="A84" s="24" t="s">
        <v>91</v>
      </c>
      <c r="B84" s="14" t="s">
        <v>92</v>
      </c>
      <c r="C84" s="8" t="s">
        <v>10</v>
      </c>
      <c r="D84" s="9">
        <f t="shared" ref="D84:F84" si="44">D81</f>
        <v>1972.68</v>
      </c>
      <c r="E84" s="9">
        <f t="shared" si="44"/>
        <v>0</v>
      </c>
      <c r="F84" s="9">
        <f t="shared" si="44"/>
        <v>658.14</v>
      </c>
      <c r="G84" s="9">
        <f t="shared" si="42"/>
        <v>3413.59</v>
      </c>
      <c r="H84" s="9">
        <f t="shared" si="42"/>
        <v>5748.65</v>
      </c>
      <c r="I84" s="9">
        <f t="shared" si="42"/>
        <v>30495.96</v>
      </c>
      <c r="J84" s="9">
        <f t="shared" ref="J84:K84" si="45">J81</f>
        <v>4472.87</v>
      </c>
      <c r="K84" s="9">
        <f t="shared" si="45"/>
        <v>0</v>
      </c>
    </row>
    <row r="85" spans="1:11" ht="21">
      <c r="A85" s="24" t="s">
        <v>93</v>
      </c>
      <c r="B85" s="14" t="s">
        <v>94</v>
      </c>
      <c r="C85" s="8" t="s">
        <v>10</v>
      </c>
      <c r="D85" s="9">
        <f t="shared" ref="D85:F85" si="46">D83-D84</f>
        <v>2362.1999999999998</v>
      </c>
      <c r="E85" s="9">
        <f t="shared" si="46"/>
        <v>3152.64</v>
      </c>
      <c r="F85" s="9">
        <f t="shared" si="46"/>
        <v>2561.52</v>
      </c>
      <c r="G85" s="9">
        <f t="shared" ref="G85:I85" si="47">G83-G84</f>
        <v>4862.09</v>
      </c>
      <c r="H85" s="9">
        <f t="shared" si="47"/>
        <v>-0.17000000000007276</v>
      </c>
      <c r="I85" s="9">
        <f t="shared" si="47"/>
        <v>15818.760000000002</v>
      </c>
      <c r="J85" s="9">
        <f t="shared" ref="J85:K85" si="48">J83-J84</f>
        <v>4566.3900000000003</v>
      </c>
      <c r="K85" s="9">
        <f t="shared" si="48"/>
        <v>1471.68</v>
      </c>
    </row>
    <row r="86" spans="1:11" ht="21">
      <c r="A86" s="24" t="s">
        <v>95</v>
      </c>
      <c r="B86" s="14" t="s">
        <v>96</v>
      </c>
      <c r="C86" s="8" t="s">
        <v>10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</row>
    <row r="87" spans="1:11" ht="19.5">
      <c r="A87" s="22" t="s">
        <v>97</v>
      </c>
      <c r="B87" s="12" t="s">
        <v>75</v>
      </c>
      <c r="C87" s="43"/>
      <c r="D87" s="13" t="s">
        <v>98</v>
      </c>
      <c r="E87" s="13" t="s">
        <v>98</v>
      </c>
      <c r="F87" s="13" t="s">
        <v>98</v>
      </c>
      <c r="G87" s="13" t="s">
        <v>98</v>
      </c>
      <c r="H87" s="13" t="s">
        <v>98</v>
      </c>
      <c r="I87" s="13" t="s">
        <v>98</v>
      </c>
      <c r="J87" s="13" t="s">
        <v>98</v>
      </c>
      <c r="K87" s="13" t="s">
        <v>98</v>
      </c>
    </row>
    <row r="88" spans="1:11" ht="19.5">
      <c r="A88" s="24" t="s">
        <v>99</v>
      </c>
      <c r="B88" s="14" t="s">
        <v>78</v>
      </c>
      <c r="C88" s="21"/>
      <c r="D88" s="9" t="s">
        <v>79</v>
      </c>
      <c r="E88" s="9" t="s">
        <v>79</v>
      </c>
      <c r="F88" s="9" t="s">
        <v>79</v>
      </c>
      <c r="G88" s="9" t="s">
        <v>79</v>
      </c>
      <c r="H88" s="9" t="s">
        <v>79</v>
      </c>
      <c r="I88" s="9" t="s">
        <v>79</v>
      </c>
      <c r="J88" s="9" t="s">
        <v>79</v>
      </c>
      <c r="K88" s="9" t="s">
        <v>79</v>
      </c>
    </row>
    <row r="89" spans="1:11" s="10" customFormat="1" ht="22.5">
      <c r="A89" s="24" t="s">
        <v>100</v>
      </c>
      <c r="B89" s="14" t="s">
        <v>81</v>
      </c>
      <c r="C89" s="36" t="s">
        <v>82</v>
      </c>
      <c r="D89" s="15">
        <f t="shared" ref="D89:G89" si="49">D90/23.12</f>
        <v>194.04152249134947</v>
      </c>
      <c r="E89" s="15">
        <f t="shared" si="49"/>
        <v>141.12110726643598</v>
      </c>
      <c r="F89" s="15">
        <f t="shared" si="49"/>
        <v>144.12110726643598</v>
      </c>
      <c r="G89" s="15">
        <f t="shared" si="49"/>
        <v>370.44290657439444</v>
      </c>
      <c r="H89" s="15">
        <f>H90/23.12-0.01</f>
        <v>257.31525951557092</v>
      </c>
      <c r="I89" s="15">
        <f>I90/23.12-0.08</f>
        <v>2073.1691349480966</v>
      </c>
      <c r="J89" s="15">
        <f>J90/23.12+0.01</f>
        <v>404.61899653979236</v>
      </c>
      <c r="K89" s="15">
        <f>K79</f>
        <v>65.876454789615039</v>
      </c>
    </row>
    <row r="90" spans="1:11" s="10" customFormat="1" ht="19.5">
      <c r="A90" s="24" t="s">
        <v>101</v>
      </c>
      <c r="B90" s="14" t="s">
        <v>84</v>
      </c>
      <c r="C90" s="8" t="s">
        <v>10</v>
      </c>
      <c r="D90" s="9">
        <v>4486.24</v>
      </c>
      <c r="E90" s="9">
        <v>3262.72</v>
      </c>
      <c r="F90" s="9">
        <v>3332.08</v>
      </c>
      <c r="G90" s="9">
        <v>8564.64</v>
      </c>
      <c r="H90" s="9">
        <v>5949.36</v>
      </c>
      <c r="I90" s="9">
        <v>47933.52</v>
      </c>
      <c r="J90" s="9">
        <v>9354.56</v>
      </c>
      <c r="K90" s="9">
        <v>0</v>
      </c>
    </row>
    <row r="91" spans="1:11" ht="19.5">
      <c r="A91" s="24" t="s">
        <v>102</v>
      </c>
      <c r="B91" s="14" t="s">
        <v>86</v>
      </c>
      <c r="C91" s="8" t="s">
        <v>10</v>
      </c>
      <c r="D91" s="9">
        <v>2041.56</v>
      </c>
      <c r="E91" s="9">
        <v>0</v>
      </c>
      <c r="F91" s="9">
        <v>681.12</v>
      </c>
      <c r="G91" s="9">
        <v>3532.78</v>
      </c>
      <c r="H91" s="9">
        <v>5949.54</v>
      </c>
      <c r="I91" s="9">
        <v>31561.86</v>
      </c>
      <c r="J91" s="9">
        <v>4628.72</v>
      </c>
      <c r="K91" s="9">
        <v>0</v>
      </c>
    </row>
    <row r="92" spans="1:11" ht="19.5">
      <c r="A92" s="24" t="s">
        <v>103</v>
      </c>
      <c r="B92" s="14" t="s">
        <v>88</v>
      </c>
      <c r="C92" s="8" t="s">
        <v>10</v>
      </c>
      <c r="D92" s="9">
        <f t="shared" ref="D92:F92" si="50">D90-D91</f>
        <v>2444.6799999999998</v>
      </c>
      <c r="E92" s="9">
        <f t="shared" si="50"/>
        <v>3262.72</v>
      </c>
      <c r="F92" s="9">
        <f t="shared" si="50"/>
        <v>2650.96</v>
      </c>
      <c r="G92" s="9">
        <f t="shared" ref="G92:I92" si="51">G90-G91</f>
        <v>5031.8599999999988</v>
      </c>
      <c r="H92" s="9">
        <f t="shared" si="51"/>
        <v>-0.18000000000029104</v>
      </c>
      <c r="I92" s="9">
        <f t="shared" si="51"/>
        <v>16371.659999999996</v>
      </c>
      <c r="J92" s="9">
        <f t="shared" ref="J92:K92" si="52">J90-J91</f>
        <v>4725.8399999999992</v>
      </c>
      <c r="K92" s="9">
        <f t="shared" si="52"/>
        <v>0</v>
      </c>
    </row>
    <row r="93" spans="1:11" ht="19.5">
      <c r="A93" s="24" t="s">
        <v>104</v>
      </c>
      <c r="B93" s="14" t="s">
        <v>90</v>
      </c>
      <c r="C93" s="8" t="s">
        <v>10</v>
      </c>
      <c r="D93" s="9">
        <f t="shared" ref="D93:F93" si="53">D90</f>
        <v>4486.24</v>
      </c>
      <c r="E93" s="9">
        <f t="shared" si="53"/>
        <v>3262.72</v>
      </c>
      <c r="F93" s="9">
        <f t="shared" si="53"/>
        <v>3332.08</v>
      </c>
      <c r="G93" s="9">
        <f t="shared" ref="G93:I94" si="54">G90</f>
        <v>8564.64</v>
      </c>
      <c r="H93" s="9">
        <f t="shared" si="54"/>
        <v>5949.36</v>
      </c>
      <c r="I93" s="9">
        <f t="shared" si="54"/>
        <v>47933.52</v>
      </c>
      <c r="J93" s="9">
        <f t="shared" ref="J93:K93" si="55">J90</f>
        <v>9354.56</v>
      </c>
      <c r="K93" s="9">
        <f t="shared" si="55"/>
        <v>0</v>
      </c>
    </row>
    <row r="94" spans="1:11" ht="19.5">
      <c r="A94" s="24" t="s">
        <v>105</v>
      </c>
      <c r="B94" s="14" t="s">
        <v>92</v>
      </c>
      <c r="C94" s="8" t="s">
        <v>10</v>
      </c>
      <c r="D94" s="9">
        <f t="shared" ref="D94:F94" si="56">D91</f>
        <v>2041.56</v>
      </c>
      <c r="E94" s="9">
        <f t="shared" si="56"/>
        <v>0</v>
      </c>
      <c r="F94" s="9">
        <f t="shared" si="56"/>
        <v>681.12</v>
      </c>
      <c r="G94" s="9">
        <f t="shared" si="54"/>
        <v>3532.78</v>
      </c>
      <c r="H94" s="9">
        <f t="shared" si="54"/>
        <v>5949.54</v>
      </c>
      <c r="I94" s="9">
        <f t="shared" si="54"/>
        <v>31561.86</v>
      </c>
      <c r="J94" s="9">
        <f t="shared" ref="J94:K94" si="57">J91</f>
        <v>4628.72</v>
      </c>
      <c r="K94" s="9">
        <f t="shared" si="57"/>
        <v>0</v>
      </c>
    </row>
    <row r="95" spans="1:11" ht="21">
      <c r="A95" s="24" t="s">
        <v>106</v>
      </c>
      <c r="B95" s="14" t="s">
        <v>94</v>
      </c>
      <c r="C95" s="8" t="s">
        <v>10</v>
      </c>
      <c r="D95" s="9">
        <f t="shared" ref="D95:F95" si="58">D93-D94</f>
        <v>2444.6799999999998</v>
      </c>
      <c r="E95" s="9">
        <f t="shared" si="58"/>
        <v>3262.72</v>
      </c>
      <c r="F95" s="9">
        <f t="shared" si="58"/>
        <v>2650.96</v>
      </c>
      <c r="G95" s="9">
        <f t="shared" ref="G95:I95" si="59">G93-G94</f>
        <v>5031.8599999999988</v>
      </c>
      <c r="H95" s="9">
        <f t="shared" si="59"/>
        <v>-0.18000000000029104</v>
      </c>
      <c r="I95" s="9">
        <f t="shared" si="59"/>
        <v>16371.659999999996</v>
      </c>
      <c r="J95" s="9">
        <f t="shared" ref="J95:K95" si="60">J93-J94</f>
        <v>4725.8399999999992</v>
      </c>
      <c r="K95" s="9">
        <f t="shared" si="60"/>
        <v>0</v>
      </c>
    </row>
    <row r="96" spans="1:11" ht="21">
      <c r="A96" s="24" t="s">
        <v>107</v>
      </c>
      <c r="B96" s="14" t="s">
        <v>96</v>
      </c>
      <c r="C96" s="8" t="s">
        <v>10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</row>
    <row r="97" spans="1:11" s="10" customFormat="1" ht="19.5">
      <c r="A97" s="22" t="s">
        <v>108</v>
      </c>
      <c r="B97" s="12" t="s">
        <v>75</v>
      </c>
      <c r="C97" s="11"/>
      <c r="D97" s="23" t="s">
        <v>109</v>
      </c>
      <c r="E97" s="23" t="s">
        <v>109</v>
      </c>
      <c r="F97" s="23" t="s">
        <v>109</v>
      </c>
      <c r="G97" s="23" t="s">
        <v>109</v>
      </c>
      <c r="H97" s="23" t="s">
        <v>109</v>
      </c>
      <c r="I97" s="23" t="s">
        <v>109</v>
      </c>
      <c r="J97" s="23" t="s">
        <v>109</v>
      </c>
      <c r="K97" s="23" t="s">
        <v>109</v>
      </c>
    </row>
    <row r="98" spans="1:11" s="10" customFormat="1" ht="19.5">
      <c r="A98" s="24" t="s">
        <v>110</v>
      </c>
      <c r="B98" s="14" t="s">
        <v>78</v>
      </c>
      <c r="C98" s="8"/>
      <c r="D98" s="9" t="s">
        <v>79</v>
      </c>
      <c r="E98" s="9" t="s">
        <v>79</v>
      </c>
      <c r="F98" s="9" t="s">
        <v>79</v>
      </c>
      <c r="G98" s="9" t="s">
        <v>79</v>
      </c>
      <c r="H98" s="9" t="s">
        <v>79</v>
      </c>
      <c r="I98" s="9" t="s">
        <v>79</v>
      </c>
      <c r="J98" s="9" t="s">
        <v>79</v>
      </c>
      <c r="K98" s="9" t="s">
        <v>79</v>
      </c>
    </row>
    <row r="99" spans="1:11" ht="22.5">
      <c r="A99" s="24" t="s">
        <v>111</v>
      </c>
      <c r="B99" s="14" t="s">
        <v>81</v>
      </c>
      <c r="C99" s="5" t="s">
        <v>82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</row>
    <row r="100" spans="1:11" ht="19.5">
      <c r="A100" s="24" t="s">
        <v>112</v>
      </c>
      <c r="B100" s="14" t="s">
        <v>84</v>
      </c>
      <c r="C100" s="8" t="s">
        <v>10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</row>
    <row r="101" spans="1:11" ht="19.5">
      <c r="A101" s="24" t="s">
        <v>113</v>
      </c>
      <c r="B101" s="14" t="s">
        <v>86</v>
      </c>
      <c r="C101" s="8" t="s">
        <v>10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</row>
    <row r="102" spans="1:11" ht="19.5">
      <c r="A102" s="24" t="s">
        <v>114</v>
      </c>
      <c r="B102" s="14" t="s">
        <v>88</v>
      </c>
      <c r="C102" s="8" t="s">
        <v>10</v>
      </c>
      <c r="D102" s="9">
        <f t="shared" ref="D102:F102" si="61">D100-D101</f>
        <v>0</v>
      </c>
      <c r="E102" s="9">
        <f t="shared" si="61"/>
        <v>0</v>
      </c>
      <c r="F102" s="9">
        <f t="shared" si="61"/>
        <v>0</v>
      </c>
      <c r="G102" s="9">
        <f t="shared" ref="G102:I102" si="62">G100-G101</f>
        <v>0</v>
      </c>
      <c r="H102" s="9">
        <f t="shared" si="62"/>
        <v>0</v>
      </c>
      <c r="I102" s="9">
        <f t="shared" si="62"/>
        <v>0</v>
      </c>
      <c r="J102" s="9">
        <f t="shared" ref="J102:K102" si="63">J100-J101</f>
        <v>0</v>
      </c>
      <c r="K102" s="9">
        <f t="shared" si="63"/>
        <v>0</v>
      </c>
    </row>
    <row r="103" spans="1:11" ht="19.5">
      <c r="A103" s="24" t="s">
        <v>115</v>
      </c>
      <c r="B103" s="14" t="s">
        <v>90</v>
      </c>
      <c r="C103" s="8" t="s">
        <v>10</v>
      </c>
      <c r="D103" s="9">
        <f t="shared" ref="D103:F103" si="64">D100</f>
        <v>0</v>
      </c>
      <c r="E103" s="9">
        <f t="shared" si="64"/>
        <v>0</v>
      </c>
      <c r="F103" s="9">
        <f t="shared" si="64"/>
        <v>0</v>
      </c>
      <c r="G103" s="9">
        <f t="shared" ref="G103:I104" si="65">G100</f>
        <v>0</v>
      </c>
      <c r="H103" s="9">
        <f t="shared" si="65"/>
        <v>0</v>
      </c>
      <c r="I103" s="9">
        <f t="shared" si="65"/>
        <v>0</v>
      </c>
      <c r="J103" s="9">
        <f t="shared" ref="J103:K103" si="66">J100</f>
        <v>0</v>
      </c>
      <c r="K103" s="9">
        <f t="shared" si="66"/>
        <v>0</v>
      </c>
    </row>
    <row r="104" spans="1:11" ht="19.5">
      <c r="A104" s="24" t="s">
        <v>116</v>
      </c>
      <c r="B104" s="14" t="s">
        <v>92</v>
      </c>
      <c r="C104" s="8" t="s">
        <v>10</v>
      </c>
      <c r="D104" s="9">
        <f t="shared" ref="D104:F104" si="67">D101</f>
        <v>0</v>
      </c>
      <c r="E104" s="9">
        <f t="shared" si="67"/>
        <v>0</v>
      </c>
      <c r="F104" s="9">
        <f t="shared" si="67"/>
        <v>0</v>
      </c>
      <c r="G104" s="9">
        <f t="shared" si="65"/>
        <v>0</v>
      </c>
      <c r="H104" s="9">
        <f t="shared" si="65"/>
        <v>0</v>
      </c>
      <c r="I104" s="9">
        <f t="shared" si="65"/>
        <v>0</v>
      </c>
      <c r="J104" s="9">
        <f t="shared" ref="J104:K104" si="68">J101</f>
        <v>0</v>
      </c>
      <c r="K104" s="9">
        <f t="shared" si="68"/>
        <v>0</v>
      </c>
    </row>
    <row r="105" spans="1:11" ht="21">
      <c r="A105" s="24" t="s">
        <v>117</v>
      </c>
      <c r="B105" s="14" t="s">
        <v>94</v>
      </c>
      <c r="C105" s="8" t="s">
        <v>10</v>
      </c>
      <c r="D105" s="9">
        <f t="shared" ref="D105:F105" si="69">D103-D104</f>
        <v>0</v>
      </c>
      <c r="E105" s="9">
        <f t="shared" si="69"/>
        <v>0</v>
      </c>
      <c r="F105" s="9">
        <f t="shared" si="69"/>
        <v>0</v>
      </c>
      <c r="G105" s="9">
        <f t="shared" ref="G105:I105" si="70">G103-G104</f>
        <v>0</v>
      </c>
      <c r="H105" s="9">
        <f t="shared" si="70"/>
        <v>0</v>
      </c>
      <c r="I105" s="9">
        <f t="shared" si="70"/>
        <v>0</v>
      </c>
      <c r="J105" s="9">
        <f t="shared" ref="J105:K105" si="71">J103-J104</f>
        <v>0</v>
      </c>
      <c r="K105" s="9">
        <f t="shared" si="71"/>
        <v>0</v>
      </c>
    </row>
    <row r="106" spans="1:11" ht="21">
      <c r="A106" s="24" t="s">
        <v>118</v>
      </c>
      <c r="B106" s="14" t="s">
        <v>96</v>
      </c>
      <c r="C106" s="8" t="s">
        <v>10</v>
      </c>
      <c r="D106" s="9"/>
      <c r="E106" s="9"/>
      <c r="F106" s="9"/>
      <c r="G106" s="9"/>
      <c r="H106" s="9"/>
      <c r="I106" s="9"/>
      <c r="J106" s="9"/>
      <c r="K106" s="9"/>
    </row>
    <row r="107" spans="1:11" ht="19.5">
      <c r="A107" s="22" t="s">
        <v>119</v>
      </c>
      <c r="B107" s="12" t="s">
        <v>75</v>
      </c>
      <c r="C107" s="11"/>
      <c r="D107" s="13" t="s">
        <v>120</v>
      </c>
      <c r="E107" s="13" t="s">
        <v>120</v>
      </c>
      <c r="F107" s="13" t="s">
        <v>120</v>
      </c>
      <c r="G107" s="13" t="s">
        <v>120</v>
      </c>
      <c r="H107" s="13" t="s">
        <v>120</v>
      </c>
      <c r="I107" s="13" t="s">
        <v>120</v>
      </c>
      <c r="J107" s="13" t="s">
        <v>120</v>
      </c>
      <c r="K107" s="13" t="s">
        <v>120</v>
      </c>
    </row>
    <row r="108" spans="1:11" ht="19.5">
      <c r="A108" s="24" t="s">
        <v>121</v>
      </c>
      <c r="B108" s="14" t="s">
        <v>78</v>
      </c>
      <c r="C108" s="8"/>
      <c r="D108" s="9" t="s">
        <v>122</v>
      </c>
      <c r="E108" s="9" t="s">
        <v>122</v>
      </c>
      <c r="F108" s="9" t="s">
        <v>122</v>
      </c>
      <c r="G108" s="9" t="s">
        <v>122</v>
      </c>
      <c r="H108" s="9" t="s">
        <v>122</v>
      </c>
      <c r="I108" s="9" t="s">
        <v>122</v>
      </c>
      <c r="J108" s="9" t="s">
        <v>122</v>
      </c>
      <c r="K108" s="9" t="s">
        <v>122</v>
      </c>
    </row>
    <row r="109" spans="1:11" s="10" customFormat="1" ht="22.5">
      <c r="A109" s="24" t="s">
        <v>123</v>
      </c>
      <c r="B109" s="14" t="s">
        <v>81</v>
      </c>
      <c r="C109" s="5" t="s">
        <v>82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</row>
    <row r="110" spans="1:11" ht="19.5">
      <c r="A110" s="24" t="s">
        <v>124</v>
      </c>
      <c r="B110" s="14" t="s">
        <v>84</v>
      </c>
      <c r="C110" s="8" t="s">
        <v>10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</row>
    <row r="111" spans="1:11" ht="19.5">
      <c r="A111" s="24" t="s">
        <v>125</v>
      </c>
      <c r="B111" s="14" t="s">
        <v>86</v>
      </c>
      <c r="C111" s="8" t="s">
        <v>10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</row>
    <row r="112" spans="1:11" ht="19.5">
      <c r="A112" s="24" t="s">
        <v>126</v>
      </c>
      <c r="B112" s="14" t="s">
        <v>88</v>
      </c>
      <c r="C112" s="8" t="s">
        <v>10</v>
      </c>
      <c r="D112" s="9">
        <f t="shared" ref="D112:F112" si="72">D110-D111</f>
        <v>0</v>
      </c>
      <c r="E112" s="9">
        <f t="shared" si="72"/>
        <v>0</v>
      </c>
      <c r="F112" s="9">
        <f t="shared" si="72"/>
        <v>0</v>
      </c>
      <c r="G112" s="9">
        <f t="shared" ref="G112:I112" si="73">G110-G111</f>
        <v>0</v>
      </c>
      <c r="H112" s="9">
        <f t="shared" si="73"/>
        <v>0</v>
      </c>
      <c r="I112" s="9">
        <f t="shared" si="73"/>
        <v>0</v>
      </c>
      <c r="J112" s="9">
        <f t="shared" ref="J112:K112" si="74">J110-J111</f>
        <v>0</v>
      </c>
      <c r="K112" s="9">
        <f t="shared" si="74"/>
        <v>0</v>
      </c>
    </row>
    <row r="113" spans="1:11" ht="19.5">
      <c r="A113" s="24" t="s">
        <v>127</v>
      </c>
      <c r="B113" s="14" t="s">
        <v>90</v>
      </c>
      <c r="C113" s="8" t="s">
        <v>10</v>
      </c>
      <c r="D113" s="9">
        <f t="shared" ref="D113:F113" si="75">D110</f>
        <v>0</v>
      </c>
      <c r="E113" s="9">
        <f t="shared" si="75"/>
        <v>0</v>
      </c>
      <c r="F113" s="9">
        <f t="shared" si="75"/>
        <v>0</v>
      </c>
      <c r="G113" s="9">
        <f t="shared" ref="G113:I114" si="76">G110</f>
        <v>0</v>
      </c>
      <c r="H113" s="9">
        <f t="shared" si="76"/>
        <v>0</v>
      </c>
      <c r="I113" s="9">
        <f t="shared" si="76"/>
        <v>0</v>
      </c>
      <c r="J113" s="9">
        <f t="shared" ref="J113:K113" si="77">J110</f>
        <v>0</v>
      </c>
      <c r="K113" s="9">
        <f t="shared" si="77"/>
        <v>0</v>
      </c>
    </row>
    <row r="114" spans="1:11" ht="19.5">
      <c r="A114" s="24" t="s">
        <v>128</v>
      </c>
      <c r="B114" s="14" t="s">
        <v>92</v>
      </c>
      <c r="C114" s="8" t="s">
        <v>10</v>
      </c>
      <c r="D114" s="9">
        <f t="shared" ref="D114:F114" si="78">D111</f>
        <v>0</v>
      </c>
      <c r="E114" s="9">
        <f t="shared" si="78"/>
        <v>0</v>
      </c>
      <c r="F114" s="9">
        <f t="shared" si="78"/>
        <v>0</v>
      </c>
      <c r="G114" s="9">
        <f t="shared" si="76"/>
        <v>0</v>
      </c>
      <c r="H114" s="9">
        <f t="shared" si="76"/>
        <v>0</v>
      </c>
      <c r="I114" s="9">
        <f t="shared" si="76"/>
        <v>0</v>
      </c>
      <c r="J114" s="9">
        <f t="shared" ref="J114:K114" si="79">J111</f>
        <v>0</v>
      </c>
      <c r="K114" s="9">
        <f t="shared" si="79"/>
        <v>0</v>
      </c>
    </row>
    <row r="115" spans="1:11" ht="21">
      <c r="A115" s="24" t="s">
        <v>129</v>
      </c>
      <c r="B115" s="14" t="s">
        <v>94</v>
      </c>
      <c r="C115" s="8" t="s">
        <v>10</v>
      </c>
      <c r="D115" s="9">
        <f t="shared" ref="D115:F115" si="80">D113-D114</f>
        <v>0</v>
      </c>
      <c r="E115" s="9">
        <f t="shared" si="80"/>
        <v>0</v>
      </c>
      <c r="F115" s="9">
        <f t="shared" si="80"/>
        <v>0</v>
      </c>
      <c r="G115" s="9">
        <f t="shared" ref="G115:I115" si="81">G113-G114</f>
        <v>0</v>
      </c>
      <c r="H115" s="9">
        <f t="shared" si="81"/>
        <v>0</v>
      </c>
      <c r="I115" s="9">
        <f t="shared" si="81"/>
        <v>0</v>
      </c>
      <c r="J115" s="9">
        <f t="shared" ref="J115:K115" si="82">J113-J114</f>
        <v>0</v>
      </c>
      <c r="K115" s="9">
        <f t="shared" si="82"/>
        <v>0</v>
      </c>
    </row>
    <row r="116" spans="1:11" ht="21">
      <c r="A116" s="24" t="s">
        <v>130</v>
      </c>
      <c r="B116" s="14" t="s">
        <v>96</v>
      </c>
      <c r="C116" s="8" t="s">
        <v>10</v>
      </c>
      <c r="D116" s="9"/>
      <c r="E116" s="9"/>
      <c r="F116" s="9"/>
      <c r="G116" s="9"/>
      <c r="H116" s="9"/>
      <c r="I116" s="9"/>
      <c r="J116" s="9"/>
      <c r="K116" s="9"/>
    </row>
    <row r="117" spans="1:11" ht="19.5">
      <c r="A117" s="22" t="s">
        <v>131</v>
      </c>
      <c r="B117" s="12" t="s">
        <v>75</v>
      </c>
      <c r="C117" s="11"/>
      <c r="D117" s="13" t="s">
        <v>132</v>
      </c>
      <c r="E117" s="13" t="s">
        <v>132</v>
      </c>
      <c r="F117" s="13" t="s">
        <v>132</v>
      </c>
      <c r="G117" s="13" t="s">
        <v>132</v>
      </c>
      <c r="H117" s="13" t="s">
        <v>132</v>
      </c>
      <c r="I117" s="13" t="s">
        <v>132</v>
      </c>
      <c r="J117" s="13" t="s">
        <v>132</v>
      </c>
      <c r="K117" s="13" t="s">
        <v>132</v>
      </c>
    </row>
    <row r="118" spans="1:11" ht="19.5">
      <c r="A118" s="24" t="s">
        <v>133</v>
      </c>
      <c r="B118" s="14" t="s">
        <v>78</v>
      </c>
      <c r="C118" s="8"/>
      <c r="D118" s="9" t="s">
        <v>122</v>
      </c>
      <c r="E118" s="9" t="s">
        <v>122</v>
      </c>
      <c r="F118" s="9" t="s">
        <v>122</v>
      </c>
      <c r="G118" s="9" t="s">
        <v>122</v>
      </c>
      <c r="H118" s="9" t="s">
        <v>122</v>
      </c>
      <c r="I118" s="9" t="s">
        <v>122</v>
      </c>
      <c r="J118" s="9" t="s">
        <v>122</v>
      </c>
      <c r="K118" s="9" t="s">
        <v>122</v>
      </c>
    </row>
    <row r="119" spans="1:11" s="10" customFormat="1" ht="22.5">
      <c r="A119" s="24" t="s">
        <v>134</v>
      </c>
      <c r="B119" s="14" t="s">
        <v>81</v>
      </c>
      <c r="C119" s="5" t="s">
        <v>82</v>
      </c>
      <c r="D119" s="9">
        <f t="shared" ref="D119:K119" si="83">D120/2457.07</f>
        <v>0</v>
      </c>
      <c r="E119" s="9">
        <f t="shared" si="83"/>
        <v>8.3370070856752143</v>
      </c>
      <c r="F119" s="9">
        <f t="shared" si="83"/>
        <v>16.807958259227455</v>
      </c>
      <c r="G119" s="9">
        <f t="shared" si="83"/>
        <v>0</v>
      </c>
      <c r="H119" s="9">
        <f t="shared" si="83"/>
        <v>0</v>
      </c>
      <c r="I119" s="9">
        <f t="shared" si="83"/>
        <v>77.688270989430492</v>
      </c>
      <c r="J119" s="9">
        <f t="shared" si="83"/>
        <v>42.333506981893066</v>
      </c>
      <c r="K119" s="9">
        <f t="shared" si="83"/>
        <v>0</v>
      </c>
    </row>
    <row r="120" spans="1:11" ht="19.5">
      <c r="A120" s="24" t="s">
        <v>135</v>
      </c>
      <c r="B120" s="14" t="s">
        <v>84</v>
      </c>
      <c r="C120" s="8" t="s">
        <v>10</v>
      </c>
      <c r="D120" s="9">
        <v>0</v>
      </c>
      <c r="E120" s="9">
        <v>20484.61</v>
      </c>
      <c r="F120" s="9">
        <v>41298.33</v>
      </c>
      <c r="G120" s="9">
        <v>0</v>
      </c>
      <c r="H120" s="9">
        <v>0</v>
      </c>
      <c r="I120" s="9">
        <v>190885.52</v>
      </c>
      <c r="J120" s="9">
        <v>104016.39</v>
      </c>
      <c r="K120" s="9">
        <v>0</v>
      </c>
    </row>
    <row r="121" spans="1:11" ht="19.5">
      <c r="A121" s="24" t="s">
        <v>136</v>
      </c>
      <c r="B121" s="14" t="s">
        <v>86</v>
      </c>
      <c r="C121" s="8" t="s">
        <v>10</v>
      </c>
      <c r="D121" s="9">
        <v>0</v>
      </c>
      <c r="E121" s="9">
        <v>0</v>
      </c>
      <c r="F121" s="9">
        <v>19332.990000000002</v>
      </c>
      <c r="G121" s="9">
        <v>0</v>
      </c>
      <c r="H121" s="9">
        <v>0</v>
      </c>
      <c r="I121" s="9">
        <v>110732.29</v>
      </c>
      <c r="J121" s="9">
        <v>60434.49</v>
      </c>
      <c r="K121" s="9">
        <v>0</v>
      </c>
    </row>
    <row r="122" spans="1:11" ht="19.5">
      <c r="A122" s="24" t="s">
        <v>137</v>
      </c>
      <c r="B122" s="14" t="s">
        <v>88</v>
      </c>
      <c r="C122" s="8" t="s">
        <v>10</v>
      </c>
      <c r="D122" s="9">
        <f t="shared" ref="D122:F122" si="84">D120-D121</f>
        <v>0</v>
      </c>
      <c r="E122" s="9">
        <f t="shared" si="84"/>
        <v>20484.61</v>
      </c>
      <c r="F122" s="9">
        <f t="shared" si="84"/>
        <v>21965.34</v>
      </c>
      <c r="G122" s="9">
        <f t="shared" ref="G122:I122" si="85">G120-G121</f>
        <v>0</v>
      </c>
      <c r="H122" s="9">
        <f t="shared" si="85"/>
        <v>0</v>
      </c>
      <c r="I122" s="9">
        <f t="shared" si="85"/>
        <v>80153.23</v>
      </c>
      <c r="J122" s="9">
        <f t="shared" ref="J122:K122" si="86">J120-J121</f>
        <v>43581.9</v>
      </c>
      <c r="K122" s="9">
        <f t="shared" si="86"/>
        <v>0</v>
      </c>
    </row>
    <row r="123" spans="1:11" ht="19.5">
      <c r="A123" s="24" t="s">
        <v>138</v>
      </c>
      <c r="B123" s="14" t="s">
        <v>90</v>
      </c>
      <c r="C123" s="8" t="s">
        <v>10</v>
      </c>
      <c r="D123" s="9">
        <f t="shared" ref="D123:F123" si="87">D120</f>
        <v>0</v>
      </c>
      <c r="E123" s="9">
        <f t="shared" si="87"/>
        <v>20484.61</v>
      </c>
      <c r="F123" s="9">
        <f t="shared" si="87"/>
        <v>41298.33</v>
      </c>
      <c r="G123" s="9">
        <f t="shared" ref="G123:I124" si="88">G120</f>
        <v>0</v>
      </c>
      <c r="H123" s="9">
        <f t="shared" si="88"/>
        <v>0</v>
      </c>
      <c r="I123" s="9">
        <f t="shared" si="88"/>
        <v>190885.52</v>
      </c>
      <c r="J123" s="9">
        <f t="shared" ref="J123:K123" si="89">J120</f>
        <v>104016.39</v>
      </c>
      <c r="K123" s="9">
        <f t="shared" si="89"/>
        <v>0</v>
      </c>
    </row>
    <row r="124" spans="1:11" ht="19.5">
      <c r="A124" s="24" t="s">
        <v>139</v>
      </c>
      <c r="B124" s="14" t="s">
        <v>92</v>
      </c>
      <c r="C124" s="8" t="s">
        <v>10</v>
      </c>
      <c r="D124" s="9">
        <f t="shared" ref="D124:F124" si="90">D121</f>
        <v>0</v>
      </c>
      <c r="E124" s="9">
        <f t="shared" si="90"/>
        <v>0</v>
      </c>
      <c r="F124" s="9">
        <f t="shared" si="90"/>
        <v>19332.990000000002</v>
      </c>
      <c r="G124" s="9">
        <f t="shared" si="88"/>
        <v>0</v>
      </c>
      <c r="H124" s="9">
        <f t="shared" si="88"/>
        <v>0</v>
      </c>
      <c r="I124" s="9">
        <f t="shared" si="88"/>
        <v>110732.29</v>
      </c>
      <c r="J124" s="9">
        <f t="shared" ref="J124:K124" si="91">J121</f>
        <v>60434.49</v>
      </c>
      <c r="K124" s="9">
        <f t="shared" si="91"/>
        <v>0</v>
      </c>
    </row>
    <row r="125" spans="1:11" ht="21">
      <c r="A125" s="24" t="s">
        <v>140</v>
      </c>
      <c r="B125" s="14" t="s">
        <v>94</v>
      </c>
      <c r="C125" s="8" t="s">
        <v>10</v>
      </c>
      <c r="D125" s="9">
        <f t="shared" ref="D125:F125" si="92">D123-D124</f>
        <v>0</v>
      </c>
      <c r="E125" s="9">
        <f t="shared" si="92"/>
        <v>20484.61</v>
      </c>
      <c r="F125" s="9">
        <f t="shared" si="92"/>
        <v>21965.34</v>
      </c>
      <c r="G125" s="9">
        <f t="shared" ref="G125:I125" si="93">G123-G124</f>
        <v>0</v>
      </c>
      <c r="H125" s="9">
        <f t="shared" si="93"/>
        <v>0</v>
      </c>
      <c r="I125" s="9">
        <f t="shared" si="93"/>
        <v>80153.23</v>
      </c>
      <c r="J125" s="9">
        <f t="shared" ref="J125:K125" si="94">J123-J124</f>
        <v>43581.9</v>
      </c>
      <c r="K125" s="9">
        <f t="shared" si="94"/>
        <v>0</v>
      </c>
    </row>
    <row r="126" spans="1:11" ht="21">
      <c r="A126" s="24" t="s">
        <v>141</v>
      </c>
      <c r="B126" s="14" t="s">
        <v>96</v>
      </c>
      <c r="C126" s="8" t="s">
        <v>10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</row>
    <row r="127" spans="1:11" ht="19.5">
      <c r="A127" s="22" t="s">
        <v>142</v>
      </c>
      <c r="B127" s="12" t="s">
        <v>75</v>
      </c>
      <c r="C127" s="11"/>
      <c r="D127" s="37" t="s">
        <v>143</v>
      </c>
      <c r="E127" s="37" t="s">
        <v>143</v>
      </c>
      <c r="F127" s="37" t="s">
        <v>143</v>
      </c>
      <c r="G127" s="37" t="s">
        <v>143</v>
      </c>
      <c r="H127" s="37" t="s">
        <v>143</v>
      </c>
      <c r="I127" s="37" t="s">
        <v>143</v>
      </c>
      <c r="J127" s="37" t="s">
        <v>143</v>
      </c>
      <c r="K127" s="37" t="s">
        <v>143</v>
      </c>
    </row>
    <row r="128" spans="1:11" ht="19.5">
      <c r="A128" s="24" t="s">
        <v>144</v>
      </c>
      <c r="B128" s="14" t="s">
        <v>78</v>
      </c>
      <c r="C128" s="8"/>
      <c r="D128" s="9" t="s">
        <v>145</v>
      </c>
      <c r="E128" s="9" t="s">
        <v>145</v>
      </c>
      <c r="F128" s="9" t="s">
        <v>145</v>
      </c>
      <c r="G128" s="9" t="s">
        <v>145</v>
      </c>
      <c r="H128" s="9" t="s">
        <v>145</v>
      </c>
      <c r="I128" s="9" t="s">
        <v>145</v>
      </c>
      <c r="J128" s="9" t="s">
        <v>145</v>
      </c>
      <c r="K128" s="9" t="s">
        <v>145</v>
      </c>
    </row>
    <row r="129" spans="1:11" ht="22.5">
      <c r="A129" s="24" t="s">
        <v>146</v>
      </c>
      <c r="B129" s="14" t="s">
        <v>81</v>
      </c>
      <c r="C129" s="5" t="s">
        <v>82</v>
      </c>
      <c r="D129" s="9"/>
      <c r="E129" s="9"/>
      <c r="F129" s="9"/>
      <c r="G129" s="9"/>
      <c r="H129" s="9"/>
      <c r="I129" s="9"/>
      <c r="J129" s="9"/>
      <c r="K129" s="9"/>
    </row>
    <row r="130" spans="1:11" ht="19.5">
      <c r="A130" s="24" t="s">
        <v>147</v>
      </c>
      <c r="B130" s="14" t="s">
        <v>84</v>
      </c>
      <c r="C130" s="8" t="s">
        <v>10</v>
      </c>
      <c r="D130" s="9"/>
      <c r="E130" s="9"/>
      <c r="F130" s="9"/>
      <c r="G130" s="9"/>
      <c r="H130" s="9"/>
      <c r="I130" s="9"/>
      <c r="J130" s="9"/>
      <c r="K130" s="9"/>
    </row>
    <row r="131" spans="1:11" ht="19.5">
      <c r="A131" s="24" t="s">
        <v>148</v>
      </c>
      <c r="B131" s="14" t="s">
        <v>86</v>
      </c>
      <c r="C131" s="8" t="s">
        <v>10</v>
      </c>
      <c r="D131" s="9"/>
      <c r="E131" s="9"/>
      <c r="F131" s="9"/>
      <c r="G131" s="9"/>
      <c r="H131" s="9"/>
      <c r="I131" s="9"/>
      <c r="J131" s="9"/>
      <c r="K131" s="9"/>
    </row>
    <row r="132" spans="1:11" ht="19.5">
      <c r="A132" s="24" t="s">
        <v>149</v>
      </c>
      <c r="B132" s="14" t="s">
        <v>88</v>
      </c>
      <c r="C132" s="8" t="s">
        <v>10</v>
      </c>
      <c r="D132" s="9"/>
      <c r="E132" s="9"/>
      <c r="F132" s="9"/>
      <c r="G132" s="9"/>
      <c r="H132" s="9"/>
      <c r="I132" s="9"/>
      <c r="J132" s="9"/>
      <c r="K132" s="9"/>
    </row>
    <row r="133" spans="1:11" ht="19.5">
      <c r="A133" s="24" t="s">
        <v>150</v>
      </c>
      <c r="B133" s="14" t="s">
        <v>90</v>
      </c>
      <c r="C133" s="8" t="s">
        <v>10</v>
      </c>
      <c r="D133" s="9"/>
      <c r="E133" s="9"/>
      <c r="F133" s="9"/>
      <c r="G133" s="9"/>
      <c r="H133" s="9"/>
      <c r="I133" s="9"/>
      <c r="J133" s="9"/>
      <c r="K133" s="9"/>
    </row>
    <row r="134" spans="1:11" ht="19.5">
      <c r="A134" s="24" t="s">
        <v>151</v>
      </c>
      <c r="B134" s="14" t="s">
        <v>92</v>
      </c>
      <c r="C134" s="8" t="s">
        <v>10</v>
      </c>
      <c r="D134" s="9"/>
      <c r="E134" s="9"/>
      <c r="F134" s="9"/>
      <c r="G134" s="9"/>
      <c r="H134" s="9"/>
      <c r="I134" s="9"/>
      <c r="J134" s="9"/>
      <c r="K134" s="9"/>
    </row>
    <row r="135" spans="1:11" ht="21">
      <c r="A135" s="24" t="s">
        <v>152</v>
      </c>
      <c r="B135" s="14" t="s">
        <v>94</v>
      </c>
      <c r="C135" s="8" t="s">
        <v>10</v>
      </c>
      <c r="D135" s="9"/>
      <c r="E135" s="9"/>
      <c r="F135" s="9"/>
      <c r="G135" s="9"/>
      <c r="H135" s="9"/>
      <c r="I135" s="9"/>
      <c r="J135" s="9"/>
      <c r="K135" s="9"/>
    </row>
    <row r="136" spans="1:11" ht="21">
      <c r="A136" s="24" t="s">
        <v>153</v>
      </c>
      <c r="B136" s="14" t="s">
        <v>96</v>
      </c>
      <c r="C136" s="8" t="s">
        <v>10</v>
      </c>
      <c r="D136" s="9"/>
      <c r="E136" s="9"/>
      <c r="F136" s="9"/>
      <c r="G136" s="9"/>
      <c r="H136" s="9"/>
      <c r="I136" s="9"/>
      <c r="J136" s="9"/>
      <c r="K136" s="9"/>
    </row>
    <row r="137" spans="1:11" ht="19.5">
      <c r="A137" s="22" t="s">
        <v>154</v>
      </c>
      <c r="B137" s="12" t="s">
        <v>75</v>
      </c>
      <c r="C137" s="11"/>
      <c r="D137" s="13" t="s">
        <v>155</v>
      </c>
      <c r="E137" s="13" t="s">
        <v>155</v>
      </c>
      <c r="F137" s="13" t="s">
        <v>155</v>
      </c>
      <c r="G137" s="13" t="s">
        <v>155</v>
      </c>
      <c r="H137" s="13" t="s">
        <v>155</v>
      </c>
      <c r="I137" s="13" t="s">
        <v>155</v>
      </c>
      <c r="J137" s="13" t="s">
        <v>155</v>
      </c>
      <c r="K137" s="13" t="s">
        <v>155</v>
      </c>
    </row>
    <row r="138" spans="1:11" ht="19.5">
      <c r="A138" s="24" t="s">
        <v>156</v>
      </c>
      <c r="B138" s="14" t="s">
        <v>78</v>
      </c>
      <c r="C138" s="8"/>
      <c r="D138" s="9" t="s">
        <v>79</v>
      </c>
      <c r="E138" s="9" t="s">
        <v>79</v>
      </c>
      <c r="F138" s="9" t="s">
        <v>79</v>
      </c>
      <c r="G138" s="9" t="s">
        <v>79</v>
      </c>
      <c r="H138" s="9" t="s">
        <v>79</v>
      </c>
      <c r="I138" s="9" t="s">
        <v>79</v>
      </c>
      <c r="J138" s="9" t="s">
        <v>79</v>
      </c>
      <c r="K138" s="9" t="s">
        <v>79</v>
      </c>
    </row>
    <row r="139" spans="1:11" ht="22.5">
      <c r="A139" s="24" t="s">
        <v>157</v>
      </c>
      <c r="B139" s="14" t="s">
        <v>81</v>
      </c>
      <c r="C139" s="5" t="s">
        <v>82</v>
      </c>
      <c r="D139" s="9"/>
      <c r="E139" s="9"/>
      <c r="F139" s="9"/>
      <c r="G139" s="9"/>
      <c r="H139" s="9"/>
      <c r="I139" s="9"/>
      <c r="J139" s="9"/>
      <c r="K139" s="9"/>
    </row>
    <row r="140" spans="1:11" ht="19.5">
      <c r="A140" s="24" t="s">
        <v>158</v>
      </c>
      <c r="B140" s="14" t="s">
        <v>84</v>
      </c>
      <c r="C140" s="8" t="s">
        <v>10</v>
      </c>
      <c r="D140" s="9"/>
      <c r="E140" s="9"/>
      <c r="F140" s="9"/>
      <c r="G140" s="9"/>
      <c r="H140" s="9"/>
      <c r="I140" s="9"/>
      <c r="J140" s="9"/>
      <c r="K140" s="9"/>
    </row>
    <row r="141" spans="1:11" ht="19.5">
      <c r="A141" s="24" t="s">
        <v>159</v>
      </c>
      <c r="B141" s="14" t="s">
        <v>86</v>
      </c>
      <c r="C141" s="8" t="s">
        <v>10</v>
      </c>
      <c r="D141" s="9"/>
      <c r="E141" s="9"/>
      <c r="F141" s="9"/>
      <c r="G141" s="9"/>
      <c r="H141" s="9"/>
      <c r="I141" s="9"/>
      <c r="J141" s="9"/>
      <c r="K141" s="9"/>
    </row>
    <row r="142" spans="1:11" ht="19.5">
      <c r="A142" s="24" t="s">
        <v>160</v>
      </c>
      <c r="B142" s="14" t="s">
        <v>88</v>
      </c>
      <c r="C142" s="8" t="s">
        <v>10</v>
      </c>
      <c r="D142" s="9"/>
      <c r="E142" s="9"/>
      <c r="F142" s="9"/>
      <c r="G142" s="9"/>
      <c r="H142" s="9"/>
      <c r="I142" s="9"/>
      <c r="J142" s="9"/>
      <c r="K142" s="9"/>
    </row>
    <row r="143" spans="1:11" ht="19.5">
      <c r="A143" s="24" t="s">
        <v>161</v>
      </c>
      <c r="B143" s="14" t="s">
        <v>90</v>
      </c>
      <c r="C143" s="8" t="s">
        <v>10</v>
      </c>
      <c r="D143" s="9"/>
      <c r="E143" s="9"/>
      <c r="F143" s="9"/>
      <c r="G143" s="9"/>
      <c r="H143" s="9"/>
      <c r="I143" s="9"/>
      <c r="J143" s="9"/>
      <c r="K143" s="9"/>
    </row>
    <row r="144" spans="1:11" ht="19.5">
      <c r="A144" s="24" t="s">
        <v>162</v>
      </c>
      <c r="B144" s="14" t="s">
        <v>92</v>
      </c>
      <c r="C144" s="8" t="s">
        <v>10</v>
      </c>
      <c r="D144" s="9"/>
      <c r="E144" s="9"/>
      <c r="F144" s="9"/>
      <c r="G144" s="9"/>
      <c r="H144" s="9"/>
      <c r="I144" s="9"/>
      <c r="J144" s="9"/>
      <c r="K144" s="9"/>
    </row>
    <row r="145" spans="1:11" ht="21">
      <c r="A145" s="24" t="s">
        <v>163</v>
      </c>
      <c r="B145" s="14" t="s">
        <v>94</v>
      </c>
      <c r="C145" s="8" t="s">
        <v>10</v>
      </c>
      <c r="D145" s="9"/>
      <c r="E145" s="9"/>
      <c r="F145" s="9"/>
      <c r="G145" s="9"/>
      <c r="H145" s="9"/>
      <c r="I145" s="9"/>
      <c r="J145" s="9"/>
      <c r="K145" s="9"/>
    </row>
    <row r="146" spans="1:11" ht="21">
      <c r="A146" s="24" t="s">
        <v>164</v>
      </c>
      <c r="B146" s="14" t="s">
        <v>96</v>
      </c>
      <c r="C146" s="8" t="s">
        <v>10</v>
      </c>
      <c r="D146" s="9"/>
      <c r="E146" s="9"/>
      <c r="F146" s="9"/>
      <c r="G146" s="9"/>
      <c r="H146" s="9"/>
      <c r="I146" s="9"/>
      <c r="J146" s="9"/>
      <c r="K146" s="9"/>
    </row>
    <row r="147" spans="1:11" ht="15" customHeight="1">
      <c r="A147" s="45" t="s">
        <v>165</v>
      </c>
      <c r="B147" s="45"/>
      <c r="C147" s="43"/>
      <c r="D147" s="9"/>
      <c r="E147" s="9"/>
      <c r="F147" s="9"/>
      <c r="G147" s="9"/>
      <c r="H147" s="9"/>
      <c r="I147" s="9"/>
      <c r="J147" s="9"/>
      <c r="K147" s="9"/>
    </row>
    <row r="148" spans="1:11">
      <c r="A148" s="30">
        <v>47</v>
      </c>
      <c r="B148" s="38" t="s">
        <v>65</v>
      </c>
      <c r="C148" s="30" t="s">
        <v>66</v>
      </c>
      <c r="D148" s="9"/>
      <c r="E148" s="9"/>
      <c r="F148" s="9"/>
      <c r="G148" s="9"/>
      <c r="H148" s="9"/>
      <c r="I148" s="9"/>
      <c r="J148" s="9"/>
      <c r="K148" s="9"/>
    </row>
    <row r="149" spans="1:11">
      <c r="A149" s="30">
        <v>48</v>
      </c>
      <c r="B149" s="38" t="s">
        <v>67</v>
      </c>
      <c r="C149" s="30" t="s">
        <v>66</v>
      </c>
      <c r="D149" s="9"/>
      <c r="E149" s="9"/>
      <c r="F149" s="9"/>
      <c r="G149" s="9"/>
      <c r="H149" s="9"/>
      <c r="I149" s="9"/>
      <c r="J149" s="9"/>
      <c r="K149" s="9"/>
    </row>
    <row r="150" spans="1:11">
      <c r="A150" s="30">
        <v>49</v>
      </c>
      <c r="B150" s="38" t="s">
        <v>68</v>
      </c>
      <c r="C150" s="30" t="s">
        <v>66</v>
      </c>
      <c r="D150" s="9"/>
      <c r="E150" s="9"/>
      <c r="F150" s="9"/>
      <c r="G150" s="9"/>
      <c r="H150" s="9"/>
      <c r="I150" s="9"/>
      <c r="J150" s="9"/>
      <c r="K150" s="9"/>
    </row>
    <row r="151" spans="1:11">
      <c r="A151" s="30">
        <v>50</v>
      </c>
      <c r="B151" s="38" t="s">
        <v>69</v>
      </c>
      <c r="C151" s="30" t="s">
        <v>10</v>
      </c>
      <c r="D151" s="39"/>
      <c r="E151" s="39">
        <v>682.82</v>
      </c>
      <c r="F151" s="39">
        <v>1376.61</v>
      </c>
      <c r="G151" s="39"/>
      <c r="H151" s="39"/>
      <c r="I151" s="39">
        <v>1863.96</v>
      </c>
      <c r="J151" s="39"/>
      <c r="K151" s="39"/>
    </row>
    <row r="152" spans="1:11">
      <c r="D152" s="41"/>
      <c r="E152" s="41"/>
      <c r="F152" s="41"/>
      <c r="G152" s="41"/>
      <c r="H152" s="41"/>
      <c r="I152" s="41"/>
      <c r="J152" s="41"/>
      <c r="K152" s="41"/>
    </row>
    <row r="153" spans="1:11" hidden="1">
      <c r="D153" s="41">
        <f t="shared" ref="D153:F153" si="95">D80+D90+D100+D110+D120+D26</f>
        <v>21753.599999999999</v>
      </c>
      <c r="E153" s="41">
        <f t="shared" si="95"/>
        <v>35609.450000000004</v>
      </c>
      <c r="F153" s="41">
        <f t="shared" si="95"/>
        <v>65408.91</v>
      </c>
      <c r="G153" s="41">
        <f t="shared" ref="G153:I153" si="96">G80+G90+G100+G110+G120+G26</f>
        <v>34506.199999999997</v>
      </c>
      <c r="H153" s="41">
        <f t="shared" si="96"/>
        <v>20448.480000000003</v>
      </c>
      <c r="I153" s="41">
        <f t="shared" si="96"/>
        <v>364993.26</v>
      </c>
      <c r="J153" s="41">
        <f t="shared" ref="J153:K153" si="97">J80+J90+J100+J110+J120+J26</f>
        <v>165208.37</v>
      </c>
      <c r="K153" s="41">
        <f t="shared" si="97"/>
        <v>9761.32</v>
      </c>
    </row>
    <row r="154" spans="1:11" hidden="1">
      <c r="D154" s="41">
        <f t="shared" ref="D154:F154" si="98">D30+D81+D91+D101+D111+D121</f>
        <v>10508.789999999999</v>
      </c>
      <c r="E154" s="41">
        <f t="shared" si="98"/>
        <v>0</v>
      </c>
      <c r="F154" s="41">
        <f t="shared" si="98"/>
        <v>29322.020000000004</v>
      </c>
      <c r="G154" s="41">
        <f t="shared" ref="G154:I154" si="99">G30+G81+G91+G101+G111+G121</f>
        <v>14313.01</v>
      </c>
      <c r="H154" s="41">
        <f t="shared" si="99"/>
        <v>20449.46</v>
      </c>
      <c r="I154" s="41">
        <f t="shared" si="99"/>
        <v>221692.13999999998</v>
      </c>
      <c r="J154" s="41">
        <f t="shared" ref="J154:K154" si="100">J30+J81+J91+J101+J111+J121</f>
        <v>94822.73</v>
      </c>
      <c r="K154" s="41">
        <f t="shared" si="100"/>
        <v>0</v>
      </c>
    </row>
    <row r="155" spans="1:11" hidden="1">
      <c r="D155" s="42">
        <f t="shared" ref="D155:F155" si="101">D153-D154</f>
        <v>11244.81</v>
      </c>
      <c r="E155" s="42">
        <f t="shared" si="101"/>
        <v>35609.450000000004</v>
      </c>
      <c r="F155" s="42">
        <f t="shared" si="101"/>
        <v>36086.89</v>
      </c>
      <c r="G155" s="42">
        <f t="shared" ref="G155:I155" si="102">G153-G154</f>
        <v>20193.189999999995</v>
      </c>
      <c r="H155" s="42">
        <f t="shared" si="102"/>
        <v>-0.97999999999592546</v>
      </c>
      <c r="I155" s="42">
        <f t="shared" si="102"/>
        <v>143301.12000000002</v>
      </c>
      <c r="J155" s="42">
        <f t="shared" ref="J155:K155" si="103">J153-J154</f>
        <v>70385.64</v>
      </c>
      <c r="K155" s="42">
        <f t="shared" si="103"/>
        <v>9761.32</v>
      </c>
    </row>
    <row r="156" spans="1:11" hidden="1">
      <c r="D156" s="41"/>
      <c r="E156" s="41"/>
      <c r="F156" s="41"/>
      <c r="G156" s="41"/>
      <c r="H156" s="41"/>
      <c r="I156" s="41"/>
      <c r="J156" s="41"/>
      <c r="K156" s="41"/>
    </row>
  </sheetData>
  <sheetProtection password="CC6D" sheet="1" objects="1" scenarios="1"/>
  <mergeCells count="6">
    <mergeCell ref="A147:B147"/>
    <mergeCell ref="A1:B1"/>
    <mergeCell ref="A2:B2"/>
    <mergeCell ref="A40:B40"/>
    <mergeCell ref="A64:B64"/>
    <mergeCell ref="A76:B7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лифта и мус.,без 1 и более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2018-03-30T08:47:23Z</dcterms:modified>
</cp:coreProperties>
</file>